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01267EEE-8BCC-4825-A27B-D030F9CB6950}" xr6:coauthVersionLast="47" xr6:coauthVersionMax="47" xr10:uidLastSave="{00000000-0000-0000-0000-000000000000}"/>
  <bookViews>
    <workbookView xWindow="810" yWindow="-120" windowWidth="28110" windowHeight="16440" xr2:uid="{8AE88D92-4D60-41AA-A010-8846C68337DB}"/>
  </bookViews>
  <sheets>
    <sheet name="Shawarma Legen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G4" i="1"/>
  <c r="G5" i="1"/>
  <c r="F2" i="1"/>
  <c r="F3" i="1"/>
  <c r="F4" i="1"/>
  <c r="F5" i="1"/>
  <c r="F6" i="1"/>
  <c r="F7" i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" i="1"/>
  <c r="D3" i="1"/>
  <c r="D2" i="1"/>
  <c r="D4" i="1"/>
  <c r="D5" i="1"/>
  <c r="D7" i="1"/>
  <c r="D6" i="1"/>
  <c r="D8" i="1"/>
  <c r="D9" i="1"/>
  <c r="D11" i="1"/>
  <c r="D10" i="1"/>
  <c r="D13" i="1"/>
  <c r="D12" i="1"/>
  <c r="D14" i="1"/>
  <c r="D15" i="1"/>
  <c r="D16" i="1"/>
  <c r="D19" i="1"/>
  <c r="D18" i="1"/>
  <c r="D21" i="1"/>
  <c r="D20" i="1"/>
  <c r="D23" i="1"/>
  <c r="D22" i="1"/>
  <c r="D25" i="1"/>
  <c r="D24" i="1"/>
  <c r="D26" i="1"/>
  <c r="D27" i="1"/>
  <c r="D29" i="1"/>
  <c r="D31" i="1"/>
  <c r="D30" i="1"/>
  <c r="D33" i="1"/>
  <c r="D32" i="1"/>
  <c r="D28" i="1"/>
  <c r="D34" i="1"/>
  <c r="D35" i="1"/>
  <c r="D36" i="1"/>
  <c r="D37" i="1"/>
  <c r="D38" i="1"/>
  <c r="D17" i="1"/>
  <c r="F32" i="1"/>
  <c r="H32" i="1"/>
  <c r="I2" i="1"/>
  <c r="G32" i="1" l="1"/>
  <c r="G3" i="1" l="1"/>
  <c r="H38" i="1"/>
  <c r="H31" i="1"/>
  <c r="H25" i="1"/>
  <c r="H19" i="1"/>
  <c r="H13" i="1"/>
  <c r="F31" i="1"/>
  <c r="G31" i="1" s="1"/>
  <c r="F38" i="1"/>
  <c r="G38" i="1" s="1"/>
  <c r="H37" i="1"/>
  <c r="H30" i="1"/>
  <c r="H24" i="1"/>
  <c r="H18" i="1"/>
  <c r="H12" i="1"/>
  <c r="F37" i="1"/>
  <c r="G37" i="1" s="1"/>
  <c r="F30" i="1"/>
  <c r="G30" i="1" s="1"/>
  <c r="F24" i="1"/>
  <c r="G24" i="1" s="1"/>
  <c r="F18" i="1"/>
  <c r="G18" i="1" s="1"/>
  <c r="F12" i="1"/>
  <c r="G12" i="1" s="1"/>
  <c r="G6" i="1"/>
  <c r="H36" i="1"/>
  <c r="H29" i="1"/>
  <c r="H23" i="1"/>
  <c r="H17" i="1"/>
  <c r="H11" i="1"/>
  <c r="F36" i="1"/>
  <c r="G36" i="1" s="1"/>
  <c r="F29" i="1"/>
  <c r="F23" i="1"/>
  <c r="G23" i="1" s="1"/>
  <c r="F17" i="1"/>
  <c r="F11" i="1"/>
  <c r="G11" i="1" s="1"/>
  <c r="H35" i="1"/>
  <c r="H28" i="1"/>
  <c r="H22" i="1"/>
  <c r="H16" i="1"/>
  <c r="H10" i="1"/>
  <c r="F35" i="1"/>
  <c r="G35" i="1" s="1"/>
  <c r="F28" i="1"/>
  <c r="G28" i="1" s="1"/>
  <c r="F22" i="1"/>
  <c r="G22" i="1" s="1"/>
  <c r="F16" i="1"/>
  <c r="G16" i="1" s="1"/>
  <c r="F10" i="1"/>
  <c r="G10" i="1" s="1"/>
  <c r="H34" i="1"/>
  <c r="H27" i="1"/>
  <c r="H21" i="1"/>
  <c r="H15" i="1"/>
  <c r="H9" i="1"/>
  <c r="F13" i="1"/>
  <c r="G13" i="1" s="1"/>
  <c r="F34" i="1"/>
  <c r="G34" i="1" s="1"/>
  <c r="F27" i="1"/>
  <c r="G27" i="1" s="1"/>
  <c r="F21" i="1"/>
  <c r="G21" i="1" s="1"/>
  <c r="F15" i="1"/>
  <c r="G15" i="1" s="1"/>
  <c r="F9" i="1"/>
  <c r="G9" i="1" s="1"/>
  <c r="G7" i="1"/>
  <c r="H33" i="1"/>
  <c r="H26" i="1"/>
  <c r="H20" i="1"/>
  <c r="H14" i="1"/>
  <c r="H8" i="1"/>
  <c r="F19" i="1"/>
  <c r="G19" i="1" s="1"/>
  <c r="F33" i="1"/>
  <c r="G33" i="1" s="1"/>
  <c r="F26" i="1"/>
  <c r="G26" i="1" s="1"/>
  <c r="F20" i="1"/>
  <c r="G20" i="1" s="1"/>
  <c r="F14" i="1"/>
  <c r="G14" i="1" s="1"/>
  <c r="F8" i="1"/>
  <c r="G8" i="1" s="1"/>
  <c r="F25" i="1"/>
  <c r="G25" i="1" s="1"/>
  <c r="G17" i="1"/>
  <c r="G29" i="1"/>
  <c r="G2" i="1"/>
  <c r="H39" i="1" l="1"/>
  <c r="G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Ole-Martinius Yngve Ulberg</author>
  </authors>
  <commentList>
    <comment ref="F1" authorId="0" shapeId="0" xr:uid="{FF8207EA-638D-483E-A6AE-F82AB30EED2B}">
      <text>
        <r>
          <rPr>
            <b/>
            <sz val="9"/>
            <color indexed="81"/>
            <rFont val="Tahoma"/>
            <charset val="1"/>
          </rPr>
          <t>Price per Shawarma before this upgrade.</t>
        </r>
      </text>
    </comment>
    <comment ref="G1" authorId="0" shapeId="0" xr:uid="{D993E4BA-36F6-44FA-9044-2D15D8C46F16}">
      <text>
        <r>
          <rPr>
            <b/>
            <sz val="9"/>
            <color indexed="81"/>
            <rFont val="Tahoma"/>
            <charset val="1"/>
          </rPr>
          <t>Amount of Shawarma sold for this upgrade.</t>
        </r>
      </text>
    </comment>
    <comment ref="H1" authorId="0" shapeId="0" xr:uid="{34AB7B98-2FE7-4A87-A68A-0D7120C6AFF4}">
      <text>
        <r>
          <rPr>
            <b/>
            <sz val="9"/>
            <color indexed="81"/>
            <rFont val="Tahoma"/>
            <charset val="1"/>
          </rPr>
          <t>Actions Per Shawarma before this upgrade.</t>
        </r>
      </text>
    </comment>
  </commentList>
</comments>
</file>

<file path=xl/sharedStrings.xml><?xml version="1.0" encoding="utf-8"?>
<sst xmlns="http://schemas.openxmlformats.org/spreadsheetml/2006/main" count="84" uniqueCount="84">
  <si>
    <t>Upgrade</t>
  </si>
  <si>
    <t>Effect</t>
  </si>
  <si>
    <t>+$3 per Shawarma, slightly increases production time.</t>
  </si>
  <si>
    <r>
      <t xml:space="preserve">Reduces ingredient clicks per Shawarma by </t>
    </r>
    <r>
      <rPr>
        <b/>
        <sz val="11"/>
        <color theme="1"/>
        <rFont val="Calibri"/>
        <family val="2"/>
        <scheme val="minor"/>
      </rPr>
      <t>4 clicks (1 per ingredient).</t>
    </r>
  </si>
  <si>
    <t>Doubles cutting speed.</t>
  </si>
  <si>
    <r>
      <t xml:space="preserve">Unlocks </t>
    </r>
    <r>
      <rPr>
        <b/>
        <sz val="11"/>
        <color theme="1"/>
        <rFont val="Calibri"/>
        <family val="2"/>
        <scheme val="minor"/>
      </rPr>
      <t>Keby</t>
    </r>
    <r>
      <rPr>
        <sz val="11"/>
        <color theme="1"/>
        <rFont val="Calibri"/>
        <family val="2"/>
        <scheme val="minor"/>
      </rPr>
      <t xml:space="preserve"> ($4 per sale).</t>
    </r>
  </si>
  <si>
    <t>Automatically cuts meat.</t>
  </si>
  <si>
    <r>
      <t xml:space="preserve">Ejects a pancake when needed. </t>
    </r>
    <r>
      <rPr>
        <b/>
        <sz val="11"/>
        <color theme="1"/>
        <rFont val="Calibri"/>
        <family val="2"/>
        <scheme val="minor"/>
      </rPr>
      <t>Removes 1 click</t>
    </r>
    <r>
      <rPr>
        <sz val="11"/>
        <color theme="1"/>
        <rFont val="Calibri"/>
        <family val="2"/>
        <scheme val="minor"/>
      </rPr>
      <t xml:space="preserve"> from the Shawarma-making process.</t>
    </r>
  </si>
  <si>
    <t>Package the Shawarma with a click instead of drag &amp; drop.</t>
  </si>
  <si>
    <r>
      <t xml:space="preserve">Stops the thief with </t>
    </r>
    <r>
      <rPr>
        <b/>
        <sz val="11"/>
        <color theme="1"/>
        <rFont val="Calibri"/>
        <family val="2"/>
        <scheme val="minor"/>
      </rPr>
      <t>1 click</t>
    </r>
    <r>
      <rPr>
        <sz val="11"/>
        <color theme="1"/>
        <rFont val="Calibri"/>
        <family val="2"/>
        <scheme val="minor"/>
      </rPr>
      <t xml:space="preserve"> instead of 5.</t>
    </r>
  </si>
  <si>
    <r>
      <t xml:space="preserve">Reduces frying time from </t>
    </r>
    <r>
      <rPr>
        <b/>
        <sz val="11"/>
        <color theme="1"/>
        <rFont val="Calibri"/>
        <family val="2"/>
        <scheme val="minor"/>
      </rPr>
      <t>15 sec to 10 sec</t>
    </r>
    <r>
      <rPr>
        <sz val="11"/>
        <color theme="1"/>
        <rFont val="Calibri"/>
        <family val="2"/>
        <scheme val="minor"/>
      </rPr>
      <t>.</t>
    </r>
  </si>
  <si>
    <t>Automatically cuts potatoes.</t>
  </si>
  <si>
    <r>
      <t xml:space="preserve">A faster grill that </t>
    </r>
    <r>
      <rPr>
        <b/>
        <sz val="11"/>
        <color theme="1"/>
        <rFont val="Calibri"/>
        <family val="2"/>
        <scheme val="minor"/>
      </rPr>
      <t>prevents burning</t>
    </r>
    <r>
      <rPr>
        <sz val="11"/>
        <color theme="1"/>
        <rFont val="Calibri"/>
        <family val="2"/>
        <scheme val="minor"/>
      </rPr>
      <t xml:space="preserve"> the Shawarma.</t>
    </r>
  </si>
  <si>
    <r>
      <t xml:space="preserve">Reduces ingredient clicks per Shawarma by another </t>
    </r>
    <r>
      <rPr>
        <b/>
        <sz val="11"/>
        <color theme="1"/>
        <rFont val="Calibri"/>
        <family val="2"/>
        <scheme val="minor"/>
      </rPr>
      <t>4 clicks (1 per ingredient).</t>
    </r>
  </si>
  <si>
    <t>Automatically packages the Shawarma.</t>
  </si>
  <si>
    <t>Automatically collects coins, so you don’t have to worry about the thief.</t>
  </si>
  <si>
    <r>
      <t xml:space="preserve">Makes room for a </t>
    </r>
    <r>
      <rPr>
        <b/>
        <sz val="11"/>
        <color theme="1"/>
        <rFont val="Calibri"/>
        <family val="2"/>
        <scheme val="minor"/>
      </rPr>
      <t>5th customer</t>
    </r>
    <r>
      <rPr>
        <sz val="11"/>
        <color theme="1"/>
        <rFont val="Calibri"/>
        <family val="2"/>
        <scheme val="minor"/>
      </rPr>
      <t xml:space="preserve"> in the store.</t>
    </r>
  </si>
  <si>
    <r>
      <t xml:space="preserve">Fully automates filling up </t>
    </r>
    <r>
      <rPr>
        <b/>
        <sz val="11"/>
        <color theme="1"/>
        <rFont val="Calibri"/>
        <family val="2"/>
        <scheme val="minor"/>
      </rPr>
      <t>French Fries.</t>
    </r>
  </si>
  <si>
    <r>
      <t>Win condition.</t>
    </r>
    <r>
      <rPr>
        <sz val="11"/>
        <color theme="1"/>
        <rFont val="Calibri"/>
        <family val="2"/>
        <scheme val="minor"/>
      </rPr>
      <t xml:space="preserve"> Only available after all other upgrades have been bought.</t>
    </r>
  </si>
  <si>
    <r>
      <t xml:space="preserve">Automatically fills </t>
    </r>
    <r>
      <rPr>
        <b/>
        <sz val="11"/>
        <color theme="1"/>
        <rFont val="Calibri"/>
        <family val="2"/>
        <scheme val="minor"/>
      </rPr>
      <t>Cucumber, Sour Cream, Keby, and Orange Juice</t>
    </r>
    <r>
      <rPr>
        <sz val="11"/>
        <color theme="1"/>
        <rFont val="Calibri"/>
        <family val="2"/>
        <scheme val="minor"/>
      </rPr>
      <t xml:space="preserve"> stock.</t>
    </r>
  </si>
  <si>
    <r>
      <t xml:space="preserve">Makes room for a </t>
    </r>
    <r>
      <rPr>
        <b/>
        <sz val="11"/>
        <color theme="1"/>
        <rFont val="Calibri"/>
        <family val="2"/>
        <scheme val="minor"/>
      </rPr>
      <t>4th customer</t>
    </r>
    <r>
      <rPr>
        <sz val="11"/>
        <color theme="1"/>
        <rFont val="Calibri"/>
        <family val="2"/>
        <scheme val="minor"/>
      </rPr>
      <t xml:space="preserve"> in the store.</t>
    </r>
  </si>
  <si>
    <t>Automatically moves cups to the Cola Machine.</t>
  </si>
  <si>
    <t>Fills Cola cups very fast.</t>
  </si>
  <si>
    <t>Starts filling the Cola cups automatically.</t>
  </si>
  <si>
    <t>Fills Cola cups extremely fast.</t>
  </si>
  <si>
    <r>
      <t xml:space="preserve">Reduces cutting time from </t>
    </r>
    <r>
      <rPr>
        <b/>
        <sz val="11"/>
        <color theme="1"/>
        <rFont val="Calibri"/>
        <family val="2"/>
        <scheme val="minor"/>
      </rPr>
      <t>4.5 sec</t>
    </r>
    <r>
      <rPr>
        <sz val="11"/>
        <color theme="1"/>
        <rFont val="Calibri"/>
        <family val="2"/>
        <scheme val="minor"/>
      </rPr>
      <t xml:space="preserve"> to </t>
    </r>
    <r>
      <rPr>
        <b/>
        <sz val="11"/>
        <color theme="1"/>
        <rFont val="Calibri"/>
        <family val="2"/>
        <scheme val="minor"/>
      </rPr>
      <t>2.5 sec</t>
    </r>
    <r>
      <rPr>
        <sz val="11"/>
        <color theme="1"/>
        <rFont val="Calibri"/>
        <family val="2"/>
        <scheme val="minor"/>
      </rPr>
      <t>.</t>
    </r>
  </si>
  <si>
    <t>Price</t>
  </si>
  <si>
    <t>Spent</t>
  </si>
  <si>
    <t>Split</t>
  </si>
  <si>
    <t>#</t>
  </si>
  <si>
    <r>
      <t xml:space="preserve">+$2 per Shawarma, but </t>
    </r>
    <r>
      <rPr>
        <b/>
        <sz val="11"/>
        <color theme="1"/>
        <rFont val="Calibri"/>
        <family val="2"/>
        <scheme val="minor"/>
      </rPr>
      <t>decreases Completion Rate by 6-18%</t>
    </r>
    <r>
      <rPr>
        <sz val="11"/>
        <color theme="1"/>
        <rFont val="Calibri"/>
        <family val="2"/>
        <scheme val="minor"/>
      </rPr>
      <t xml:space="preserve"> if missed.</t>
    </r>
  </si>
  <si>
    <r>
      <t xml:space="preserve">+25% price </t>
    </r>
    <r>
      <rPr>
        <sz val="11"/>
        <color theme="1"/>
        <rFont val="Calibri"/>
        <family val="2"/>
        <scheme val="minor"/>
      </rPr>
      <t>increase on all items sold.</t>
    </r>
  </si>
  <si>
    <r>
      <t xml:space="preserve">+$2 per Shawarma (+$3 if Syrup or Grill is present, +4 if both). Allows customers to remove 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ingredient.</t>
    </r>
  </si>
  <si>
    <r>
      <t xml:space="preserve">+$6 per Shawarma (+$7 if Syrup or Grill is present, +8 if both). Allows customers to remove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ingredients.</t>
    </r>
  </si>
  <si>
    <r>
      <t xml:space="preserve">+50% price </t>
    </r>
    <r>
      <rPr>
        <sz val="11"/>
        <color theme="1"/>
        <rFont val="Calibri"/>
        <family val="2"/>
        <scheme val="minor"/>
      </rPr>
      <t>increase on all items sold.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(Replaces Decoration 1)</t>
    </r>
  </si>
  <si>
    <t>Sell price</t>
  </si>
  <si>
    <t>Total</t>
  </si>
  <si>
    <t>APS</t>
  </si>
  <si>
    <t>Swm Cost</t>
  </si>
  <si>
    <r>
      <t xml:space="preserve">Unlocks </t>
    </r>
    <r>
      <rPr>
        <b/>
        <sz val="11"/>
        <color theme="1"/>
        <rFont val="Calibri"/>
        <family val="2"/>
        <scheme val="minor"/>
      </rPr>
      <t>Cola</t>
    </r>
    <r>
      <rPr>
        <sz val="11"/>
        <color theme="1"/>
        <rFont val="Calibri"/>
        <family val="2"/>
        <scheme val="minor"/>
      </rPr>
      <t xml:space="preserve"> ($6 per sale).</t>
    </r>
  </si>
  <si>
    <t>Orange Juice</t>
  </si>
  <si>
    <r>
      <t xml:space="preserve">Unlocks </t>
    </r>
    <r>
      <rPr>
        <b/>
        <sz val="11"/>
        <color theme="1"/>
        <rFont val="Calibri"/>
        <family val="2"/>
        <scheme val="minor"/>
      </rPr>
      <t>Orange Juice</t>
    </r>
    <r>
      <rPr>
        <sz val="11"/>
        <color theme="1"/>
        <rFont val="Calibri"/>
        <family val="2"/>
        <scheme val="minor"/>
      </rPr>
      <t xml:space="preserve"> ($4 per sale).</t>
    </r>
  </si>
  <si>
    <t>Resets customer leave timer.</t>
  </si>
  <si>
    <t>Potatoes (fast)</t>
  </si>
  <si>
    <t>Grill</t>
  </si>
  <si>
    <t>Ingredients (2 click)</t>
  </si>
  <si>
    <t>Meat Cutting</t>
  </si>
  <si>
    <t>Cola Machine</t>
  </si>
  <si>
    <t>Basbousa</t>
  </si>
  <si>
    <t>Keby</t>
  </si>
  <si>
    <t>Syrup</t>
  </si>
  <si>
    <t>Pancake Thrower</t>
  </si>
  <si>
    <t>Packaging (click)</t>
  </si>
  <si>
    <t>Cups (auto)</t>
  </si>
  <si>
    <t>Alarm</t>
  </si>
  <si>
    <t>Fryer (fast)</t>
  </si>
  <si>
    <t>Decoration 1</t>
  </si>
  <si>
    <t>Employee</t>
  </si>
  <si>
    <t>Cola Machine (fast)</t>
  </si>
  <si>
    <t>Potatoes (auto)</t>
  </si>
  <si>
    <t>Grill (no burn)</t>
  </si>
  <si>
    <t>Syrup (click)</t>
  </si>
  <si>
    <t>Renovation 1</t>
  </si>
  <si>
    <t>Ingredients (1 click)</t>
  </si>
  <si>
    <t>Cups (auto fill)</t>
  </si>
  <si>
    <t>Meat Cutting (auto)</t>
  </si>
  <si>
    <t>Packaging (auto)</t>
  </si>
  <si>
    <t>Grill (ejector)</t>
  </si>
  <si>
    <t>DIY Ingredients 1</t>
  </si>
  <si>
    <t>Coins (auto)</t>
  </si>
  <si>
    <t>Decoration 2</t>
  </si>
  <si>
    <t>Cola Machine (super fast)</t>
  </si>
  <si>
    <t>French Fries (auto)</t>
  </si>
  <si>
    <t>Renovation 2</t>
  </si>
  <si>
    <t>DIY Ingredients 2</t>
  </si>
  <si>
    <t>Fryer (auto)</t>
  </si>
  <si>
    <t>Shawarma Legend</t>
  </si>
  <si>
    <t>French Fries (click)</t>
  </si>
  <si>
    <t>French Fries</t>
  </si>
  <si>
    <r>
      <t xml:space="preserve">Unlocks </t>
    </r>
    <r>
      <rPr>
        <b/>
        <sz val="11"/>
        <color theme="1"/>
        <rFont val="Calibri"/>
        <family val="2"/>
        <scheme val="minor"/>
      </rPr>
      <t>French Fries</t>
    </r>
    <r>
      <rPr>
        <sz val="11"/>
        <color theme="1"/>
        <rFont val="Calibri"/>
        <family val="2"/>
        <scheme val="minor"/>
      </rPr>
      <t xml:space="preserve"> ($6 per sale).</t>
    </r>
  </si>
  <si>
    <r>
      <t xml:space="preserve">An </t>
    </r>
    <r>
      <rPr>
        <b/>
        <sz val="11"/>
        <color theme="1"/>
        <rFont val="Calibri"/>
        <family val="2"/>
        <scheme val="minor"/>
      </rPr>
      <t>even faster</t>
    </r>
    <r>
      <rPr>
        <sz val="11"/>
        <color theme="1"/>
        <rFont val="Calibri"/>
        <family val="2"/>
        <scheme val="minor"/>
      </rPr>
      <t xml:space="preserve"> grill that cooks the Shawarma and</t>
    </r>
    <r>
      <rPr>
        <b/>
        <sz val="11"/>
        <color theme="1"/>
        <rFont val="Calibri"/>
        <family val="2"/>
        <scheme val="minor"/>
      </rPr>
      <t xml:space="preserve"> bounces it back to the table.</t>
    </r>
  </si>
  <si>
    <r>
      <rPr>
        <sz val="11"/>
        <color theme="1"/>
        <rFont val="Calibri"/>
        <family val="2"/>
        <scheme val="minor"/>
      </rPr>
      <t>Fills up French Fries with a</t>
    </r>
    <r>
      <rPr>
        <b/>
        <sz val="11"/>
        <color theme="1"/>
        <rFont val="Calibri"/>
        <family val="2"/>
        <scheme val="minor"/>
      </rPr>
      <t xml:space="preserve"> click</t>
    </r>
    <r>
      <rPr>
        <sz val="11"/>
        <color theme="1"/>
        <rFont val="Calibri"/>
        <family val="2"/>
        <scheme val="minor"/>
      </rPr>
      <t xml:space="preserve"> instead of drag &amp; drop.</t>
    </r>
  </si>
  <si>
    <r>
      <t xml:space="preserve">Reduces frying time from </t>
    </r>
    <r>
      <rPr>
        <b/>
        <sz val="11"/>
        <color theme="1"/>
        <rFont val="Calibri"/>
        <family val="2"/>
        <scheme val="minor"/>
      </rPr>
      <t>10 sec to 5 sec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automatically</t>
    </r>
    <r>
      <rPr>
        <b/>
        <sz val="11"/>
        <color theme="1"/>
        <rFont val="Calibri"/>
        <family val="2"/>
        <scheme val="minor"/>
      </rPr>
      <t xml:space="preserve"> moves fries </t>
    </r>
    <r>
      <rPr>
        <sz val="11"/>
        <color theme="1"/>
        <rFont val="Calibri"/>
        <family val="2"/>
        <scheme val="minor"/>
      </rPr>
      <t>to the vat when low.</t>
    </r>
  </si>
  <si>
    <t>Makes Syrup easier to apply.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</si>
</sst>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-[$$-409]* #,##0_ ;_-[$$-409]* \-#,##0\ ;_-[$$-409]* &quot;-&quot;??_ ;_-@_ "/>
    <numFmt numFmtId="165" formatCode="0\ &quot;Swm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4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164" fontId="1" fillId="0" borderId="0" xfId="1" applyNumberFormat="1" applyFont="1" applyAlignment="1">
      <alignment vertical="center" wrapText="1"/>
    </xf>
    <xf numFmtId="164" fontId="1" fillId="0" borderId="0" xfId="1" applyNumberFormat="1" applyFont="1"/>
    <xf numFmtId="1" fontId="1" fillId="0" borderId="0" xfId="1" applyNumberFormat="1" applyFont="1" applyAlignment="1">
      <alignment vertical="center" wrapText="1"/>
    </xf>
    <xf numFmtId="1" fontId="1" fillId="0" borderId="0" xfId="1" applyNumberFormat="1" applyFont="1"/>
    <xf numFmtId="1" fontId="1" fillId="0" borderId="1" xfId="0" applyNumberFormat="1" applyFont="1" applyBorder="1" applyAlignment="1">
      <alignment horizontal="center" wrapText="1"/>
    </xf>
    <xf numFmtId="164" fontId="1" fillId="0" borderId="0" xfId="1" applyNumberFormat="1" applyFont="1" applyAlignment="1">
      <alignment horizontal="center" wrapText="1"/>
    </xf>
    <xf numFmtId="1" fontId="1" fillId="0" borderId="0" xfId="1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164" fontId="1" fillId="0" borderId="0" xfId="0" applyNumberFormat="1" applyFont="1"/>
    <xf numFmtId="164" fontId="0" fillId="0" borderId="0" xfId="0" applyNumberFormat="1"/>
    <xf numFmtId="165" fontId="1" fillId="0" borderId="1" xfId="0" applyNumberFormat="1" applyFont="1" applyBorder="1" applyAlignment="1">
      <alignment horizontal="right" wrapText="1"/>
    </xf>
    <xf numFmtId="165" fontId="1" fillId="2" borderId="0" xfId="0" applyNumberFormat="1" applyFont="1" applyFill="1" applyAlignment="1">
      <alignment horizontal="right"/>
    </xf>
    <xf numFmtId="165" fontId="1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4" fontId="1" fillId="0" borderId="1" xfId="0" applyNumberFormat="1" applyFont="1" applyBorder="1" applyAlignment="1">
      <alignment horizontal="center" wrapText="1"/>
    </xf>
    <xf numFmtId="164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4" fontId="1" fillId="0" borderId="0" xfId="1" applyNumberFormat="1" applyFont="1" applyAlignment="1">
      <alignment horizontal="left" wrapText="1" indent="1"/>
    </xf>
    <xf numFmtId="164" fontId="1" fillId="0" borderId="0" xfId="1" applyNumberFormat="1" applyFont="1" applyAlignment="1">
      <alignment horizontal="left" vertical="center" wrapText="1" indent="1"/>
    </xf>
    <xf numFmtId="164" fontId="1" fillId="0" borderId="0" xfId="1" applyNumberFormat="1" applyFont="1" applyAlignment="1">
      <alignment horizontal="left" indent="1"/>
    </xf>
    <xf numFmtId="49" fontId="1" fillId="0" borderId="0" xfId="0" applyNumberFormat="1" applyFont="1" applyAlignment="1">
      <alignment horizontal="left" wrapText="1" indent="1"/>
    </xf>
    <xf numFmtId="0" fontId="0" fillId="0" borderId="0" xfId="0" applyAlignment="1">
      <alignment horizontal="left" vertical="center" indent="1"/>
    </xf>
    <xf numFmtId="49" fontId="1" fillId="0" borderId="0" xfId="0" applyNumberFormat="1" applyFont="1" applyAlignment="1">
      <alignment horizontal="left" vertical="center" indent="1"/>
    </xf>
    <xf numFmtId="49" fontId="0" fillId="0" borderId="0" xfId="0" applyNumberForma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indent="1"/>
    </xf>
    <xf numFmtId="164" fontId="1" fillId="2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9" fontId="0" fillId="0" borderId="0" xfId="2" applyFont="1" applyAlignment="1">
      <alignment horizontal="right"/>
    </xf>
    <xf numFmtId="165" fontId="0" fillId="0" borderId="0" xfId="2" applyNumberFormat="1" applyFont="1" applyAlignment="1">
      <alignment horizontal="right"/>
    </xf>
    <xf numFmtId="1" fontId="1" fillId="0" borderId="2" xfId="1" applyNumberFormat="1" applyFont="1" applyBorder="1"/>
    <xf numFmtId="164" fontId="1" fillId="0" borderId="2" xfId="1" applyNumberFormat="1" applyFont="1" applyBorder="1"/>
    <xf numFmtId="164" fontId="1" fillId="0" borderId="2" xfId="1" applyNumberFormat="1" applyFont="1" applyBorder="1" applyAlignment="1">
      <alignment horizontal="left" indent="1"/>
    </xf>
    <xf numFmtId="0" fontId="1" fillId="0" borderId="2" xfId="0" applyFont="1" applyBorder="1"/>
    <xf numFmtId="0" fontId="0" fillId="0" borderId="2" xfId="0" applyBorder="1" applyAlignment="1">
      <alignment horizontal="left" indent="1"/>
    </xf>
    <xf numFmtId="164" fontId="1" fillId="0" borderId="3" xfId="0" applyNumberFormat="1" applyFont="1" applyBorder="1"/>
    <xf numFmtId="165" fontId="1" fillId="0" borderId="3" xfId="0" applyNumberFormat="1" applyFont="1" applyBorder="1" applyAlignment="1">
      <alignment horizontal="right"/>
    </xf>
    <xf numFmtId="1" fontId="1" fillId="0" borderId="3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right"/>
    </xf>
    <xf numFmtId="0" fontId="0" fillId="0" borderId="2" xfId="0" applyBorder="1"/>
  </cellXfs>
  <cellStyles count="3">
    <cellStyle name="Currency" xfId="1" builtinId="4"/>
    <cellStyle name="Normal" xfId="0" builtinId="0"/>
    <cellStyle name="Percent" xfId="2" builtinId="5"/>
  </cellStyles>
  <dxfs count="5">
    <dxf>
      <alignment horizontal="left" vertical="center" textRotation="0" wrapText="0" relative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[$$-409]* #,##0_ ;_-[$$-409]* \-#,##0\ ;_-[$$-409]* &quot;-&quot;??_ ;_-@_ "/>
      <alignment horizontal="left" vertical="center" textRotation="0" wrapText="1" relative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[$$-409]* #,##0_ ;_-[$$-409]* \-#,##0\ ;_-[$$-409]* &quot;-&quot;??_ ;_-@_ 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009AC9-EDBD-4BD9-8488-B6FB23F8933C}" name="Table1" displayName="Table1" ref="A1:E38" totalsRowShown="0">
  <autoFilter ref="A1:E38" xr:uid="{E1009AC9-EDBD-4BD9-8488-B6FB23F8933C}"/>
  <sortState xmlns:xlrd2="http://schemas.microsoft.com/office/spreadsheetml/2017/richdata2" ref="A2:E38">
    <sortCondition ref="A1:A38"/>
  </sortState>
  <tableColumns count="5">
    <tableColumn id="1" xr3:uid="{A825FAC4-847A-4921-BBAD-BFF9E67A0389}" name="#" dataDxfId="4" dataCellStyle="Currency"/>
    <tableColumn id="6" xr3:uid="{E911B369-8E7A-4845-901A-E87C5B3FF9D7}" name="Price" dataDxfId="3" dataCellStyle="Currency"/>
    <tableColumn id="3" xr3:uid="{6E9971B9-B9E4-4507-AE46-DBB4DB07D2E9}" name="Upgrade" dataDxfId="2" dataCellStyle="Currency"/>
    <tableColumn id="4" xr3:uid="{349FD7AE-C030-42F2-9E18-02A22A2CFD45}" name="Split" dataDxfId="1">
      <calculatedColumnFormula>_xlfn.CONCAT("$",Table1[[#This Row],[Price]]," ",Table1[[#This Row],[Upgrade]])</calculatedColumnFormula>
    </tableColumn>
    <tableColumn id="5" xr3:uid="{06D78ABC-7FCE-40BA-A6FF-3233B5963269}" name="Effect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99F77-AFC4-4660-A6C4-64493163D059}">
  <dimension ref="A1:I43"/>
  <sheetViews>
    <sheetView tabSelected="1" zoomScaleNormal="100" workbookViewId="0">
      <selection activeCell="J1" sqref="J1"/>
    </sheetView>
  </sheetViews>
  <sheetFormatPr defaultRowHeight="15" x14ac:dyDescent="0.25"/>
  <cols>
    <col min="1" max="1" width="6.5703125" style="6" customWidth="1"/>
    <col min="2" max="2" width="8.5703125" style="4" customWidth="1"/>
    <col min="3" max="3" width="26.28515625" style="25" customWidth="1"/>
    <col min="4" max="4" width="29.7109375" style="2" hidden="1" customWidth="1"/>
    <col min="5" max="5" width="95.28515625" style="31" customWidth="1"/>
    <col min="6" max="6" width="7.28515625" style="13" customWidth="1"/>
    <col min="7" max="7" width="11" style="17" customWidth="1"/>
    <col min="8" max="8" width="7.28515625" style="22" customWidth="1"/>
  </cols>
  <sheetData>
    <row r="1" spans="1:9" s="11" customFormat="1" ht="30" x14ac:dyDescent="0.25">
      <c r="A1" s="9" t="s">
        <v>29</v>
      </c>
      <c r="B1" s="8" t="s">
        <v>26</v>
      </c>
      <c r="C1" s="23" t="s">
        <v>0</v>
      </c>
      <c r="D1" s="10" t="s">
        <v>28</v>
      </c>
      <c r="E1" s="26" t="s">
        <v>1</v>
      </c>
      <c r="F1" s="18" t="s">
        <v>35</v>
      </c>
      <c r="G1" s="14" t="s">
        <v>38</v>
      </c>
      <c r="H1" s="7" t="s">
        <v>37</v>
      </c>
      <c r="I1" s="18" t="s">
        <v>27</v>
      </c>
    </row>
    <row r="2" spans="1:9" x14ac:dyDescent="0.25">
      <c r="A2" s="5"/>
      <c r="B2" s="3">
        <v>150</v>
      </c>
      <c r="C2" s="24" t="s">
        <v>40</v>
      </c>
      <c r="D2" s="1" t="str">
        <f>_xlfn.CONCAT("$",Table1[[#This Row],[Price]]," ",Table1[[#This Row],[Upgrade]])</f>
        <v>$150 Orange Juice</v>
      </c>
      <c r="E2" s="27" t="s">
        <v>41</v>
      </c>
      <c r="F2" s="19">
        <f>(7+IF(COUNTIF(C$1:C1,"Grill")=1,3,0)+IF(COUNTIF(C$1:C1,"Syrup")=1,2,0)+IF(COUNTIF(C$1:C1,"DIY Ingredients 1")=1,2+COUNTIF(C$1:C1,"Grill")+COUNTIF(C$1:C1,"Syrup"),0)+IF(COUNTIF(C$1:C1,"DIY Ingredients 2")=1,6+COUNTIF(C$1:C1,"Grill")+COUNTIF(C$1:C1,"Syrup"),0))*(IF(COUNTIF(C$1:C1,"Decoration 2")=1,1.5,IF(COUNTIF(C$1:C1,"Decoration 1")=1,1.25,1)))*(IF(COUNTIF(C$1:C1,"Syrup")=1,0.94,1)+IF(COUNTIF(C$1:C1,"Syrup (click)")=1,0.06,0))</f>
        <v>7</v>
      </c>
      <c r="G2" s="15">
        <f>Table1[[#This Row],[Price]]/F2</f>
        <v>21.428571428571427</v>
      </c>
      <c r="H2" s="20">
        <f>15+IF(COUNTIF(C$1:C1,"Grill")=1,1,0)+IF(COUNTIF(C$1:C1,"Syrup (click)")=1,1,0)+IF(COUNTIF(C$1:C1,"Ingredients (2 click)")=1,-4,0)+IF(COUNTIF(C$1:C1,"Ingredients (1 click)")=1,-4,0)+IF(COUNTIF(C$1:C1,"Pancake Thrower")=1,-1,0)+IF(COUNTIF(C$1:C1,"Packaging (auto)")=1,-1,0)+IF(COUNTIF(C$1:C1,"Grill (ejector)")=1,-1,0)+IF(COUNTIF(C$1:C1,"Employee")=1,0,1.74)</f>
        <v>16.739999999999998</v>
      </c>
      <c r="I2" s="32">
        <f>B2</f>
        <v>150</v>
      </c>
    </row>
    <row r="3" spans="1:9" x14ac:dyDescent="0.25">
      <c r="A3" s="5"/>
      <c r="B3" s="3">
        <v>150</v>
      </c>
      <c r="C3" s="24" t="s">
        <v>43</v>
      </c>
      <c r="D3" s="1" t="str">
        <f>_xlfn.CONCAT("$",Table1[[#This Row],[Price]]," ",Table1[[#This Row],[Upgrade]])</f>
        <v>$150 Potatoes (fast)</v>
      </c>
      <c r="E3" s="27" t="s">
        <v>25</v>
      </c>
      <c r="F3" s="12">
        <f>(7+IF(COUNTIF(C$1:C2,"Grill")=1,3,0)+IF(COUNTIF(C$1:C2,"Syrup")=1,2,0)+IF(COUNTIF(C$1:C2,"DIY Ingredients 1")=1,2+COUNTIF(C$1:C2,"Grill")+COUNTIF(C$1:C2,"Syrup"),0)+IF(COUNTIF(C$1:C2,"DIY Ingredients 2")=1,6+COUNTIF(C$1:C2,"Grill")+COUNTIF(C$1:C2,"Syrup"),0))*(IF(COUNTIF(C$1:C2,"Decoration 2")=1,1.5,IF(COUNTIF(C$1:C2,"Decoration 1")=1,1.25,1)))*(IF(COUNTIF(C$1:C2,"Syrup")=1,0.94,1)+IF(COUNTIF(C$1:C2,"Syrup (click)")=1,0.06,0))</f>
        <v>7</v>
      </c>
      <c r="G3" s="16">
        <f>Table1[[#This Row],[Price]]/F3</f>
        <v>21.428571428571427</v>
      </c>
      <c r="H3" s="21">
        <f>15+IF(COUNTIF(C$1:C2,"Grill")=1,1,0)+IF(COUNTIF(C$1:C2,"Syrup (click)")=1,1,0)+IF(COUNTIF(C$1:C2,"Ingredients (2 click)")=1,-4,0)+IF(COUNTIF(C$1:C2,"Ingredients (1 click)")=1,-4,0)+IF(COUNTIF(C$1:C2,"Pancake Thrower")=1,-1,0)+IF(COUNTIF(C$1:C2,"Packaging (auto)")=1,-1,0)+IF(COUNTIF(C$1:C2,"Grill (ejector)")=1,-1,0)+IF(COUNTIF(C$1:C2,"Employee")=1,0,1.74)</f>
        <v>16.739999999999998</v>
      </c>
      <c r="I3" s="33">
        <f>I2+B3</f>
        <v>300</v>
      </c>
    </row>
    <row r="4" spans="1:9" x14ac:dyDescent="0.25">
      <c r="A4" s="5"/>
      <c r="B4" s="3">
        <v>250</v>
      </c>
      <c r="C4" s="24" t="s">
        <v>44</v>
      </c>
      <c r="D4" s="1" t="str">
        <f>_xlfn.CONCAT("$",Table1[[#This Row],[Price]]," ",Table1[[#This Row],[Upgrade]])</f>
        <v>$250 Grill</v>
      </c>
      <c r="E4" s="27" t="s">
        <v>2</v>
      </c>
      <c r="F4" s="19">
        <f>(7+IF(COUNTIF(C$1:C3,"Grill")=1,3,0)+IF(COUNTIF(C$1:C3,"Syrup")=1,2,0)+IF(COUNTIF(C$1:C3,"DIY Ingredients 1")=1,2+COUNTIF(C$1:C3,"Grill")+COUNTIF(C$1:C3,"Syrup"),0)+IF(COUNTIF(C$1:C3,"DIY Ingredients 2")=1,6+COUNTIF(C$1:C3,"Grill")+COUNTIF(C$1:C3,"Syrup"),0))*(IF(COUNTIF(C$1:C3,"Decoration 2")=1,1.5,IF(COUNTIF(C$1:C3,"Decoration 1")=1,1.25,1)))*(IF(COUNTIF(C$1:C3,"Syrup")=1,0.94,1)+IF(COUNTIF(C$1:C3,"Syrup (click)")=1,0.06,0))</f>
        <v>7</v>
      </c>
      <c r="G4" s="15">
        <f>Table1[[#This Row],[Price]]/F4</f>
        <v>35.714285714285715</v>
      </c>
      <c r="H4" s="20">
        <f>15+IF(COUNTIF(C$1:C3,"Grill")=1,1,0)+IF(COUNTIF(C$1:C3,"Syrup (click)")=1,1,0)+IF(COUNTIF(C$1:C3,"Ingredients (2 click)")=1,-4,0)+IF(COUNTIF(C$1:C3,"Ingredients (1 click)")=1,-4,0)+IF(COUNTIF(C$1:C3,"Pancake Thrower")=1,-1,0)+IF(COUNTIF(C$1:C3,"Packaging (auto)")=1,-1,0)+IF(COUNTIF(C$1:C3,"Grill (ejector)")=1,-1,0)+IF(COUNTIF(C$1:C3,"Employee")=1,0,1.74)</f>
        <v>16.739999999999998</v>
      </c>
      <c r="I4" s="32">
        <f t="shared" ref="I4:I38" si="0">I3+B4</f>
        <v>550</v>
      </c>
    </row>
    <row r="5" spans="1:9" x14ac:dyDescent="0.25">
      <c r="A5" s="5"/>
      <c r="B5" s="3">
        <v>250</v>
      </c>
      <c r="C5" s="24" t="s">
        <v>45</v>
      </c>
      <c r="D5" s="1" t="str">
        <f>_xlfn.CONCAT("$",Table1[[#This Row],[Price]]," ",Table1[[#This Row],[Upgrade]])</f>
        <v>$250 Ingredients (2 click)</v>
      </c>
      <c r="E5" s="27" t="s">
        <v>3</v>
      </c>
      <c r="F5" s="12">
        <f>(7+IF(COUNTIF(C$1:C4,"Grill")=1,3,0)+IF(COUNTIF(C$1:C4,"Syrup")=1,2,0)+IF(COUNTIF(C$1:C4,"DIY Ingredients 1")=1,2+COUNTIF(C$1:C4,"Grill")+COUNTIF(C$1:C4,"Syrup"),0)+IF(COUNTIF(C$1:C4,"DIY Ingredients 2")=1,6+COUNTIF(C$1:C4,"Grill")+COUNTIF(C$1:C4,"Syrup"),0))*(IF(COUNTIF(C$1:C4,"Decoration 2")=1,1.5,IF(COUNTIF(C$1:C4,"Decoration 1")=1,1.25,1)))*(IF(COUNTIF(C$1:C4,"Syrup")=1,0.94,1)+IF(COUNTIF(C$1:C4,"Syrup (click)")=1,0.06,0))</f>
        <v>10</v>
      </c>
      <c r="G5" s="16">
        <f>Table1[[#This Row],[Price]]/F5</f>
        <v>25</v>
      </c>
      <c r="H5" s="21">
        <f>15+IF(COUNTIF(C$1:C4,"Grill")=1,1,0)+IF(COUNTIF(C$1:C4,"Syrup (click)")=1,1,0)+IF(COUNTIF(C$1:C4,"Ingredients (2 click)")=1,-4,0)+IF(COUNTIF(C$1:C4,"Ingredients (1 click)")=1,-4,0)+IF(COUNTIF(C$1:C4,"Pancake Thrower")=1,-1,0)+IF(COUNTIF(C$1:C4,"Packaging (auto)")=1,-1,0)+IF(COUNTIF(C$1:C4,"Grill (ejector)")=1,-1,0)+IF(COUNTIF(C$1:C4,"Employee")=1,0,1.74)</f>
        <v>17.739999999999998</v>
      </c>
      <c r="I5" s="33">
        <f t="shared" si="0"/>
        <v>800</v>
      </c>
    </row>
    <row r="6" spans="1:9" x14ac:dyDescent="0.25">
      <c r="A6" s="5"/>
      <c r="B6" s="3">
        <v>350</v>
      </c>
      <c r="C6" s="24" t="s">
        <v>47</v>
      </c>
      <c r="D6" s="1" t="str">
        <f>_xlfn.CONCAT("$",Table1[[#This Row],[Price]]," ",Table1[[#This Row],[Upgrade]])</f>
        <v>$350 Cola Machine</v>
      </c>
      <c r="E6" s="27" t="s">
        <v>39</v>
      </c>
      <c r="F6" s="19">
        <f>(7+IF(COUNTIF(C$1:C5,"Grill")=1,3,0)+IF(COUNTIF(C$1:C5,"Syrup")=1,2,0)+IF(COUNTIF(C$1:C5,"DIY Ingredients 1")=1,2+COUNTIF(C$1:C5,"Grill")+COUNTIF(C$1:C5,"Syrup"),0)+IF(COUNTIF(C$1:C5,"DIY Ingredients 2")=1,6+COUNTIF(C$1:C5,"Grill")+COUNTIF(C$1:C5,"Syrup"),0))*(IF(COUNTIF(C$1:C5,"Decoration 2")=1,1.5,IF(COUNTIF(C$1:C5,"Decoration 1")=1,1.25,1)))*(IF(COUNTIF(C$1:C5,"Syrup")=1,0.94,1)+IF(COUNTIF(C$1:C5,"Syrup (click)")=1,0.06,0))</f>
        <v>10</v>
      </c>
      <c r="G6" s="15">
        <f>Table1[[#This Row],[Price]]/F6</f>
        <v>35</v>
      </c>
      <c r="H6" s="20">
        <f>15+IF(COUNTIF(C$1:C5,"Grill")=1,1,0)+IF(COUNTIF(C$1:C5,"Syrup (click)")=1,1,0)+IF(COUNTIF(C$1:C5,"Ingredients (2 click)")=1,-4,0)+IF(COUNTIF(C$1:C5,"Ingredients (1 click)")=1,-4,0)+IF(COUNTIF(C$1:C5,"Pancake Thrower")=1,-1,0)+IF(COUNTIF(C$1:C5,"Packaging (auto)")=1,-1,0)+IF(COUNTIF(C$1:C5,"Grill (ejector)")=1,-1,0)+IF(COUNTIF(C$1:C5,"Employee")=1,0,1.74)</f>
        <v>13.74</v>
      </c>
      <c r="I6" s="32">
        <f t="shared" si="0"/>
        <v>1150</v>
      </c>
    </row>
    <row r="7" spans="1:9" x14ac:dyDescent="0.25">
      <c r="A7" s="5"/>
      <c r="B7" s="3">
        <v>350</v>
      </c>
      <c r="C7" s="24" t="s">
        <v>46</v>
      </c>
      <c r="D7" s="1" t="str">
        <f>_xlfn.CONCAT("$",Table1[[#This Row],[Price]]," ",Table1[[#This Row],[Upgrade]])</f>
        <v>$350 Meat Cutting</v>
      </c>
      <c r="E7" s="27" t="s">
        <v>4</v>
      </c>
      <c r="F7" s="12">
        <f>(7+IF(COUNTIF(C$1:C6,"Grill")=1,3,0)+IF(COUNTIF(C$1:C6,"Syrup")=1,2,0)+IF(COUNTIF(C$1:C6,"DIY Ingredients 1")=1,2+COUNTIF(C$1:C6,"Grill")+COUNTIF(C$1:C6,"Syrup"),0)+IF(COUNTIF(C$1:C6,"DIY Ingredients 2")=1,6+COUNTIF(C$1:C6,"Grill")+COUNTIF(C$1:C6,"Syrup"),0))*(IF(COUNTIF(C$1:C6,"Decoration 2")=1,1.5,IF(COUNTIF(C$1:C6,"Decoration 1")=1,1.25,1)))*(IF(COUNTIF(C$1:C6,"Syrup")=1,0.94,1)+IF(COUNTIF(C$1:C6,"Syrup (click)")=1,0.06,0))</f>
        <v>10</v>
      </c>
      <c r="G7" s="16">
        <f>Table1[[#This Row],[Price]]/F7</f>
        <v>35</v>
      </c>
      <c r="H7" s="21">
        <f>15+IF(COUNTIF(C$1:C6,"Grill")=1,1,0)+IF(COUNTIF(C$1:C6,"Syrup (click)")=1,1,0)+IF(COUNTIF(C$1:C6,"Ingredients (2 click)")=1,-4,0)+IF(COUNTIF(C$1:C6,"Ingredients (1 click)")=1,-4,0)+IF(COUNTIF(C$1:C6,"Pancake Thrower")=1,-1,0)+IF(COUNTIF(C$1:C6,"Packaging (auto)")=1,-1,0)+IF(COUNTIF(C$1:C6,"Grill (ejector)")=1,-1,0)+IF(COUNTIF(C$1:C6,"Employee")=1,0,1.74)</f>
        <v>13.74</v>
      </c>
      <c r="I7" s="33">
        <f t="shared" si="0"/>
        <v>1500</v>
      </c>
    </row>
    <row r="8" spans="1:9" x14ac:dyDescent="0.25">
      <c r="A8" s="5"/>
      <c r="B8" s="3">
        <v>500</v>
      </c>
      <c r="C8" s="24" t="s">
        <v>48</v>
      </c>
      <c r="D8" s="1" t="str">
        <f>_xlfn.CONCAT("$",Table1[[#This Row],[Price]]," ",Table1[[#This Row],[Upgrade]])</f>
        <v>$500 Basbousa</v>
      </c>
      <c r="E8" s="27" t="s">
        <v>42</v>
      </c>
      <c r="F8" s="19">
        <f>(7+IF(COUNTIF(C$1:C7,"Grill")=1,3,0)+IF(COUNTIF(C$1:C7,"Syrup")=1,2,0)+IF(COUNTIF(C$1:C7,"DIY Ingredients 1")=1,2+COUNTIF(C$1:C7,"Grill")+COUNTIF(C$1:C7,"Syrup"),0)+IF(COUNTIF(C$1:C7,"DIY Ingredients 2")=1,6+COUNTIF(C$1:C7,"Grill")+COUNTIF(C$1:C7,"Syrup"),0))*(IF(COUNTIF(C$1:C7,"Decoration 2")=1,1.5,IF(COUNTIF(C$1:C7,"Decoration 1")=1,1.25,1)))*(IF(COUNTIF(C$1:C7,"Syrup")=1,0.94,1)+IF(COUNTIF(C$1:C7,"Syrup (click)")=1,0.06,0))</f>
        <v>10</v>
      </c>
      <c r="G8" s="15">
        <f>Table1[[#This Row],[Price]]/F8</f>
        <v>50</v>
      </c>
      <c r="H8" s="20">
        <f>15+IF(COUNTIF(C$1:C7,"Grill")=1,1,0)+IF(COUNTIF(C$1:C7,"Syrup (click)")=1,1,0)+IF(COUNTIF(C$1:C7,"Ingredients (2 click)")=1,-4,0)+IF(COUNTIF(C$1:C7,"Ingredients (1 click)")=1,-4,0)+IF(COUNTIF(C$1:C7,"Pancake Thrower")=1,-1,0)+IF(COUNTIF(C$1:C7,"Packaging (auto)")=1,-1,0)+IF(COUNTIF(C$1:C7,"Grill (ejector)")=1,-1,0)+IF(COUNTIF(C$1:C7,"Employee")=1,0,1.74)</f>
        <v>13.74</v>
      </c>
      <c r="I8" s="32">
        <f t="shared" si="0"/>
        <v>2000</v>
      </c>
    </row>
    <row r="9" spans="1:9" x14ac:dyDescent="0.25">
      <c r="A9" s="5"/>
      <c r="B9" s="3">
        <v>500</v>
      </c>
      <c r="C9" s="24" t="s">
        <v>49</v>
      </c>
      <c r="D9" s="1" t="str">
        <f>_xlfn.CONCAT("$",Table1[[#This Row],[Price]]," ",Table1[[#This Row],[Upgrade]])</f>
        <v>$500 Keby</v>
      </c>
      <c r="E9" s="27" t="s">
        <v>5</v>
      </c>
      <c r="F9" s="12">
        <f>(7+IF(COUNTIF(C$1:C8,"Grill")=1,3,0)+IF(COUNTIF(C$1:C8,"Syrup")=1,2,0)+IF(COUNTIF(C$1:C8,"DIY Ingredients 1")=1,2+COUNTIF(C$1:C8,"Grill")+COUNTIF(C$1:C8,"Syrup"),0)+IF(COUNTIF(C$1:C8,"DIY Ingredients 2")=1,6+COUNTIF(C$1:C8,"Grill")+COUNTIF(C$1:C8,"Syrup"),0))*(IF(COUNTIF(C$1:C8,"Decoration 2")=1,1.5,IF(COUNTIF(C$1:C8,"Decoration 1")=1,1.25,1)))*(IF(COUNTIF(C$1:C8,"Syrup")=1,0.94,1)+IF(COUNTIF(C$1:C8,"Syrup (click)")=1,0.06,0))</f>
        <v>10</v>
      </c>
      <c r="G9" s="16">
        <f>Table1[[#This Row],[Price]]/F9</f>
        <v>50</v>
      </c>
      <c r="H9" s="21">
        <f>15+IF(COUNTIF(C$1:C8,"Grill")=1,1,0)+IF(COUNTIF(C$1:C8,"Syrup (click)")=1,1,0)+IF(COUNTIF(C$1:C8,"Ingredients (2 click)")=1,-4,0)+IF(COUNTIF(C$1:C8,"Ingredients (1 click)")=1,-4,0)+IF(COUNTIF(C$1:C8,"Pancake Thrower")=1,-1,0)+IF(COUNTIF(C$1:C8,"Packaging (auto)")=1,-1,0)+IF(COUNTIF(C$1:C8,"Grill (ejector)")=1,-1,0)+IF(COUNTIF(C$1:C8,"Employee")=1,0,1.74)</f>
        <v>13.74</v>
      </c>
      <c r="I9" s="33">
        <f t="shared" si="0"/>
        <v>2500</v>
      </c>
    </row>
    <row r="10" spans="1:9" x14ac:dyDescent="0.25">
      <c r="A10" s="5"/>
      <c r="B10" s="3">
        <v>650</v>
      </c>
      <c r="C10" s="24" t="s">
        <v>51</v>
      </c>
      <c r="D10" s="1" t="str">
        <f>_xlfn.CONCAT("$",Table1[[#This Row],[Price]]," ",Table1[[#This Row],[Upgrade]])</f>
        <v>$650 Pancake Thrower</v>
      </c>
      <c r="E10" s="27" t="s">
        <v>7</v>
      </c>
      <c r="F10" s="19">
        <f>(7+IF(COUNTIF(C$1:C9,"Grill")=1,3,0)+IF(COUNTIF(C$1:C9,"Syrup")=1,2,0)+IF(COUNTIF(C$1:C9,"DIY Ingredients 1")=1,2+COUNTIF(C$1:C9,"Grill")+COUNTIF(C$1:C9,"Syrup"),0)+IF(COUNTIF(C$1:C9,"DIY Ingredients 2")=1,6+COUNTIF(C$1:C9,"Grill")+COUNTIF(C$1:C9,"Syrup"),0))*(IF(COUNTIF(C$1:C9,"Decoration 2")=1,1.5,IF(COUNTIF(C$1:C9,"Decoration 1")=1,1.25,1)))*(IF(COUNTIF(C$1:C9,"Syrup")=1,0.94,1)+IF(COUNTIF(C$1:C9,"Syrup (click)")=1,0.06,0))</f>
        <v>10</v>
      </c>
      <c r="G10" s="15">
        <f>Table1[[#This Row],[Price]]/F10</f>
        <v>65</v>
      </c>
      <c r="H10" s="20">
        <f>15+IF(COUNTIF(C$1:C9,"Grill")=1,1,0)+IF(COUNTIF(C$1:C9,"Syrup (click)")=1,1,0)+IF(COUNTIF(C$1:C9,"Ingredients (2 click)")=1,-4,0)+IF(COUNTIF(C$1:C9,"Ingredients (1 click)")=1,-4,0)+IF(COUNTIF(C$1:C9,"Pancake Thrower")=1,-1,0)+IF(COUNTIF(C$1:C9,"Packaging (auto)")=1,-1,0)+IF(COUNTIF(C$1:C9,"Grill (ejector)")=1,-1,0)+IF(COUNTIF(C$1:C9,"Employee")=1,0,1.74)</f>
        <v>13.74</v>
      </c>
      <c r="I10" s="32">
        <f t="shared" si="0"/>
        <v>3150</v>
      </c>
    </row>
    <row r="11" spans="1:9" x14ac:dyDescent="0.25">
      <c r="A11" s="5"/>
      <c r="B11" s="3">
        <v>650</v>
      </c>
      <c r="C11" s="24" t="s">
        <v>50</v>
      </c>
      <c r="D11" s="1" t="str">
        <f>_xlfn.CONCAT("$",Table1[[#This Row],[Price]]," ",Table1[[#This Row],[Upgrade]])</f>
        <v>$650 Syrup</v>
      </c>
      <c r="E11" s="29" t="s">
        <v>30</v>
      </c>
      <c r="F11" s="12">
        <f>(7+IF(COUNTIF(C$1:C10,"Grill")=1,3,0)+IF(COUNTIF(C$1:C10,"Syrup")=1,2,0)+IF(COUNTIF(C$1:C10,"DIY Ingredients 1")=1,2+COUNTIF(C$1:C10,"Grill")+COUNTIF(C$1:C10,"Syrup"),0)+IF(COUNTIF(C$1:C10,"DIY Ingredients 2")=1,6+COUNTIF(C$1:C10,"Grill")+COUNTIF(C$1:C10,"Syrup"),0))*(IF(COUNTIF(C$1:C10,"Decoration 2")=1,1.5,IF(COUNTIF(C$1:C10,"Decoration 1")=1,1.25,1)))*(IF(COUNTIF(C$1:C10,"Syrup")=1,0.94,1)+IF(COUNTIF(C$1:C10,"Syrup (click)")=1,0.06,0))</f>
        <v>10</v>
      </c>
      <c r="G11" s="16">
        <f>Table1[[#This Row],[Price]]/F11</f>
        <v>65</v>
      </c>
      <c r="H11" s="21">
        <f>15+IF(COUNTIF(C$1:C10,"Grill")=1,1,0)+IF(COUNTIF(C$1:C10,"Syrup (click)")=1,1,0)+IF(COUNTIF(C$1:C10,"Ingredients (2 click)")=1,-4,0)+IF(COUNTIF(C$1:C10,"Ingredients (1 click)")=1,-4,0)+IF(COUNTIF(C$1:C10,"Pancake Thrower")=1,-1,0)+IF(COUNTIF(C$1:C10,"Packaging (auto)")=1,-1,0)+IF(COUNTIF(C$1:C10,"Grill (ejector)")=1,-1,0)+IF(COUNTIF(C$1:C10,"Employee")=1,0,1.74)</f>
        <v>12.74</v>
      </c>
      <c r="I11" s="33">
        <f t="shared" si="0"/>
        <v>3800</v>
      </c>
    </row>
    <row r="12" spans="1:9" x14ac:dyDescent="0.25">
      <c r="A12" s="5"/>
      <c r="B12" s="3">
        <v>800</v>
      </c>
      <c r="C12" s="24" t="s">
        <v>53</v>
      </c>
      <c r="D12" s="1" t="str">
        <f>_xlfn.CONCAT("$",Table1[[#This Row],[Price]]," ",Table1[[#This Row],[Upgrade]])</f>
        <v>$800 Cups (auto)</v>
      </c>
      <c r="E12" s="27" t="s">
        <v>21</v>
      </c>
      <c r="F12" s="19">
        <f>(7+IF(COUNTIF(C$1:C11,"Grill")=1,3,0)+IF(COUNTIF(C$1:C11,"Syrup")=1,2,0)+IF(COUNTIF(C$1:C11,"DIY Ingredients 1")=1,2+COUNTIF(C$1:C11,"Grill")+COUNTIF(C$1:C11,"Syrup"),0)+IF(COUNTIF(C$1:C11,"DIY Ingredients 2")=1,6+COUNTIF(C$1:C11,"Grill")+COUNTIF(C$1:C11,"Syrup"),0))*(IF(COUNTIF(C$1:C11,"Decoration 2")=1,1.5,IF(COUNTIF(C$1:C11,"Decoration 1")=1,1.25,1)))*(IF(COUNTIF(C$1:C11,"Syrup")=1,0.94,1)+IF(COUNTIF(C$1:C11,"Syrup (click)")=1,0.06,0))</f>
        <v>11.28</v>
      </c>
      <c r="G12" s="15">
        <f>Table1[[#This Row],[Price]]/F12</f>
        <v>70.921985815602838</v>
      </c>
      <c r="H12" s="20">
        <f>15+IF(COUNTIF(C$1:C11,"Grill")=1,1,0)+IF(COUNTIF(C$1:C11,"Syrup (click)")=1,1,0)+IF(COUNTIF(C$1:C11,"Ingredients (2 click)")=1,-4,0)+IF(COUNTIF(C$1:C11,"Ingredients (1 click)")=1,-4,0)+IF(COUNTIF(C$1:C11,"Pancake Thrower")=1,-1,0)+IF(COUNTIF(C$1:C11,"Packaging (auto)")=1,-1,0)+IF(COUNTIF(C$1:C11,"Grill (ejector)")=1,-1,0)+IF(COUNTIF(C$1:C11,"Employee")=1,0,1.74)</f>
        <v>12.74</v>
      </c>
      <c r="I12" s="32">
        <f t="shared" si="0"/>
        <v>4600</v>
      </c>
    </row>
    <row r="13" spans="1:9" x14ac:dyDescent="0.25">
      <c r="A13" s="5"/>
      <c r="B13" s="3">
        <v>800</v>
      </c>
      <c r="C13" s="24" t="s">
        <v>52</v>
      </c>
      <c r="D13" s="1" t="str">
        <f>_xlfn.CONCAT("$",Table1[[#This Row],[Price]]," ",Table1[[#This Row],[Upgrade]])</f>
        <v>$800 Packaging (click)</v>
      </c>
      <c r="E13" s="27" t="s">
        <v>8</v>
      </c>
      <c r="F13" s="12">
        <f>(7+IF(COUNTIF(C$1:C12,"Grill")=1,3,0)+IF(COUNTIF(C$1:C12,"Syrup")=1,2,0)+IF(COUNTIF(C$1:C12,"DIY Ingredients 1")=1,2+COUNTIF(C$1:C12,"Grill")+COUNTIF(C$1:C12,"Syrup"),0)+IF(COUNTIF(C$1:C12,"DIY Ingredients 2")=1,6+COUNTIF(C$1:C12,"Grill")+COUNTIF(C$1:C12,"Syrup"),0))*(IF(COUNTIF(C$1:C12,"Decoration 2")=1,1.5,IF(COUNTIF(C$1:C12,"Decoration 1")=1,1.25,1)))*(IF(COUNTIF(C$1:C12,"Syrup")=1,0.94,1)+IF(COUNTIF(C$1:C12,"Syrup (click)")=1,0.06,0))</f>
        <v>11.28</v>
      </c>
      <c r="G13" s="16">
        <f>Table1[[#This Row],[Price]]/F13</f>
        <v>70.921985815602838</v>
      </c>
      <c r="H13" s="21">
        <f>15+IF(COUNTIF(C$1:C12,"Grill")=1,1,0)+IF(COUNTIF(C$1:C12,"Syrup (click)")=1,1,0)+IF(COUNTIF(C$1:C12,"Ingredients (2 click)")=1,-4,0)+IF(COUNTIF(C$1:C12,"Ingredients (1 click)")=1,-4,0)+IF(COUNTIF(C$1:C12,"Pancake Thrower")=1,-1,0)+IF(COUNTIF(C$1:C12,"Packaging (auto)")=1,-1,0)+IF(COUNTIF(C$1:C12,"Grill (ejector)")=1,-1,0)+IF(COUNTIF(C$1:C12,"Employee")=1,0,1.74)</f>
        <v>12.74</v>
      </c>
      <c r="I13" s="33">
        <f t="shared" si="0"/>
        <v>5400</v>
      </c>
    </row>
    <row r="14" spans="1:9" x14ac:dyDescent="0.25">
      <c r="A14" s="5"/>
      <c r="B14" s="3">
        <v>1000</v>
      </c>
      <c r="C14" s="24" t="s">
        <v>54</v>
      </c>
      <c r="D14" s="1" t="str">
        <f>_xlfn.CONCAT("$",Table1[[#This Row],[Price]]," ",Table1[[#This Row],[Upgrade]])</f>
        <v>$1000 Alarm</v>
      </c>
      <c r="E14" s="27" t="s">
        <v>9</v>
      </c>
      <c r="F14" s="19">
        <f>(7+IF(COUNTIF(C$1:C13,"Grill")=1,3,0)+IF(COUNTIF(C$1:C13,"Syrup")=1,2,0)+IF(COUNTIF(C$1:C13,"DIY Ingredients 1")=1,2+COUNTIF(C$1:C13,"Grill")+COUNTIF(C$1:C13,"Syrup"),0)+IF(COUNTIF(C$1:C13,"DIY Ingredients 2")=1,6+COUNTIF(C$1:C13,"Grill")+COUNTIF(C$1:C13,"Syrup"),0))*(IF(COUNTIF(C$1:C13,"Decoration 2")=1,1.5,IF(COUNTIF(C$1:C13,"Decoration 1")=1,1.25,1)))*(IF(COUNTIF(C$1:C13,"Syrup")=1,0.94,1)+IF(COUNTIF(C$1:C13,"Syrup (click)")=1,0.06,0))</f>
        <v>11.28</v>
      </c>
      <c r="G14" s="15">
        <f>Table1[[#This Row],[Price]]/F14</f>
        <v>88.652482269503551</v>
      </c>
      <c r="H14" s="20">
        <f>15+IF(COUNTIF(C$1:C13,"Grill")=1,1,0)+IF(COUNTIF(C$1:C13,"Syrup (click)")=1,1,0)+IF(COUNTIF(C$1:C13,"Ingredients (2 click)")=1,-4,0)+IF(COUNTIF(C$1:C13,"Ingredients (1 click)")=1,-4,0)+IF(COUNTIF(C$1:C13,"Pancake Thrower")=1,-1,0)+IF(COUNTIF(C$1:C13,"Packaging (auto)")=1,-1,0)+IF(COUNTIF(C$1:C13,"Grill (ejector)")=1,-1,0)+IF(COUNTIF(C$1:C13,"Employee")=1,0,1.74)</f>
        <v>12.74</v>
      </c>
      <c r="I14" s="32">
        <f t="shared" si="0"/>
        <v>6400</v>
      </c>
    </row>
    <row r="15" spans="1:9" x14ac:dyDescent="0.25">
      <c r="A15" s="5"/>
      <c r="B15" s="3">
        <v>1000</v>
      </c>
      <c r="C15" s="24" t="s">
        <v>55</v>
      </c>
      <c r="D15" s="1" t="str">
        <f>_xlfn.CONCAT("$",Table1[[#This Row],[Price]]," ",Table1[[#This Row],[Upgrade]])</f>
        <v>$1000 Fryer (fast)</v>
      </c>
      <c r="E15" s="27" t="s">
        <v>10</v>
      </c>
      <c r="F15" s="12">
        <f>(7+IF(COUNTIF(C$1:C14,"Grill")=1,3,0)+IF(COUNTIF(C$1:C14,"Syrup")=1,2,0)+IF(COUNTIF(C$1:C14,"DIY Ingredients 1")=1,2+COUNTIF(C$1:C14,"Grill")+COUNTIF(C$1:C14,"Syrup"),0)+IF(COUNTIF(C$1:C14,"DIY Ingredients 2")=1,6+COUNTIF(C$1:C14,"Grill")+COUNTIF(C$1:C14,"Syrup"),0))*(IF(COUNTIF(C$1:C14,"Decoration 2")=1,1.5,IF(COUNTIF(C$1:C14,"Decoration 1")=1,1.25,1)))*(IF(COUNTIF(C$1:C14,"Syrup")=1,0.94,1)+IF(COUNTIF(C$1:C14,"Syrup (click)")=1,0.06,0))</f>
        <v>11.28</v>
      </c>
      <c r="G15" s="16">
        <f>Table1[[#This Row],[Price]]/F15</f>
        <v>88.652482269503551</v>
      </c>
      <c r="H15" s="21">
        <f>15+IF(COUNTIF(C$1:C14,"Grill")=1,1,0)+IF(COUNTIF(C$1:C14,"Syrup (click)")=1,1,0)+IF(COUNTIF(C$1:C14,"Ingredients (2 click)")=1,-4,0)+IF(COUNTIF(C$1:C14,"Ingredients (1 click)")=1,-4,0)+IF(COUNTIF(C$1:C14,"Pancake Thrower")=1,-1,0)+IF(COUNTIF(C$1:C14,"Packaging (auto)")=1,-1,0)+IF(COUNTIF(C$1:C14,"Grill (ejector)")=1,-1,0)+IF(COUNTIF(C$1:C14,"Employee")=1,0,1.74)</f>
        <v>12.74</v>
      </c>
      <c r="I15" s="33">
        <f t="shared" si="0"/>
        <v>7400</v>
      </c>
    </row>
    <row r="16" spans="1:9" x14ac:dyDescent="0.25">
      <c r="A16" s="5"/>
      <c r="B16" s="3">
        <v>1200</v>
      </c>
      <c r="C16" s="24" t="s">
        <v>56</v>
      </c>
      <c r="D16" s="1" t="str">
        <f>_xlfn.CONCAT("$",Table1[[#This Row],[Price]]," ",Table1[[#This Row],[Upgrade]])</f>
        <v>$1200 Decoration 1</v>
      </c>
      <c r="E16" s="28" t="s">
        <v>31</v>
      </c>
      <c r="F16" s="19">
        <f>(7+IF(COUNTIF(C$1:C15,"Grill")=1,3,0)+IF(COUNTIF(C$1:C15,"Syrup")=1,2,0)+IF(COUNTIF(C$1:C15,"DIY Ingredients 1")=1,2+COUNTIF(C$1:C15,"Grill")+COUNTIF(C$1:C15,"Syrup"),0)+IF(COUNTIF(C$1:C15,"DIY Ingredients 2")=1,6+COUNTIF(C$1:C15,"Grill")+COUNTIF(C$1:C15,"Syrup"),0))*(IF(COUNTIF(C$1:C15,"Decoration 2")=1,1.5,IF(COUNTIF(C$1:C15,"Decoration 1")=1,1.25,1)))*(IF(COUNTIF(C$1:C15,"Syrup")=1,0.94,1)+IF(COUNTIF(C$1:C15,"Syrup (click)")=1,0.06,0))</f>
        <v>11.28</v>
      </c>
      <c r="G16" s="15">
        <f>Table1[[#This Row],[Price]]/F16</f>
        <v>106.38297872340426</v>
      </c>
      <c r="H16" s="20">
        <f>15+IF(COUNTIF(C$1:C15,"Grill")=1,1,0)+IF(COUNTIF(C$1:C15,"Syrup (click)")=1,1,0)+IF(COUNTIF(C$1:C15,"Ingredients (2 click)")=1,-4,0)+IF(COUNTIF(C$1:C15,"Ingredients (1 click)")=1,-4,0)+IF(COUNTIF(C$1:C15,"Pancake Thrower")=1,-1,0)+IF(COUNTIF(C$1:C15,"Packaging (auto)")=1,-1,0)+IF(COUNTIF(C$1:C15,"Grill (ejector)")=1,-1,0)+IF(COUNTIF(C$1:C15,"Employee")=1,0,1.74)</f>
        <v>12.74</v>
      </c>
      <c r="I16" s="32">
        <f t="shared" si="0"/>
        <v>8600</v>
      </c>
    </row>
    <row r="17" spans="1:9" x14ac:dyDescent="0.25">
      <c r="A17" s="5"/>
      <c r="B17" s="3">
        <v>1200</v>
      </c>
      <c r="C17" s="24" t="s">
        <v>78</v>
      </c>
      <c r="D17" s="1" t="str">
        <f>_xlfn.CONCAT("$",Table1[[#This Row],[Price]]," ",Table1[[#This Row],[Upgrade]])</f>
        <v>$1200 French Fries</v>
      </c>
      <c r="E17" s="27" t="s">
        <v>79</v>
      </c>
      <c r="F17" s="12">
        <f>(7+IF(COUNTIF(C$1:C16,"Grill")=1,3,0)+IF(COUNTIF(C$1:C16,"Syrup")=1,2,0)+IF(COUNTIF(C$1:C16,"DIY Ingredients 1")=1,2+COUNTIF(C$1:C16,"Grill")+COUNTIF(C$1:C16,"Syrup"),0)+IF(COUNTIF(C$1:C16,"DIY Ingredients 2")=1,6+COUNTIF(C$1:C16,"Grill")+COUNTIF(C$1:C16,"Syrup"),0))*(IF(COUNTIF(C$1:C16,"Decoration 2")=1,1.5,IF(COUNTIF(C$1:C16,"Decoration 1")=1,1.25,1)))*(IF(COUNTIF(C$1:C16,"Syrup")=1,0.94,1)+IF(COUNTIF(C$1:C16,"Syrup (click)")=1,0.06,0))</f>
        <v>14.1</v>
      </c>
      <c r="G17" s="16">
        <f>Table1[[#This Row],[Price]]/F17</f>
        <v>85.106382978723403</v>
      </c>
      <c r="H17" s="21">
        <f>15+IF(COUNTIF(C$1:C16,"Grill")=1,1,0)+IF(COUNTIF(C$1:C16,"Syrup (click)")=1,1,0)+IF(COUNTIF(C$1:C16,"Ingredients (2 click)")=1,-4,0)+IF(COUNTIF(C$1:C16,"Ingredients (1 click)")=1,-4,0)+IF(COUNTIF(C$1:C16,"Pancake Thrower")=1,-1,0)+IF(COUNTIF(C$1:C16,"Packaging (auto)")=1,-1,0)+IF(COUNTIF(C$1:C16,"Grill (ejector)")=1,-1,0)+IF(COUNTIF(C$1:C16,"Employee")=1,0,1.74)</f>
        <v>12.74</v>
      </c>
      <c r="I17" s="33">
        <f t="shared" si="0"/>
        <v>9800</v>
      </c>
    </row>
    <row r="18" spans="1:9" x14ac:dyDescent="0.25">
      <c r="A18" s="5"/>
      <c r="B18" s="3">
        <v>1400</v>
      </c>
      <c r="C18" s="24" t="s">
        <v>58</v>
      </c>
      <c r="D18" s="1" t="str">
        <f>_xlfn.CONCAT("$",Table1[[#This Row],[Price]]," ",Table1[[#This Row],[Upgrade]])</f>
        <v>$1400 Cola Machine (fast)</v>
      </c>
      <c r="E18" s="27" t="s">
        <v>22</v>
      </c>
      <c r="F18" s="19">
        <f>(7+IF(COUNTIF(C$1:C17,"Grill")=1,3,0)+IF(COUNTIF(C$1:C17,"Syrup")=1,2,0)+IF(COUNTIF(C$1:C17,"DIY Ingredients 1")=1,2+COUNTIF(C$1:C17,"Grill")+COUNTIF(C$1:C17,"Syrup"),0)+IF(COUNTIF(C$1:C17,"DIY Ingredients 2")=1,6+COUNTIF(C$1:C17,"Grill")+COUNTIF(C$1:C17,"Syrup"),0))*(IF(COUNTIF(C$1:C17,"Decoration 2")=1,1.5,IF(COUNTIF(C$1:C17,"Decoration 1")=1,1.25,1)))*(IF(COUNTIF(C$1:C17,"Syrup")=1,0.94,1)+IF(COUNTIF(C$1:C17,"Syrup (click)")=1,0.06,0))</f>
        <v>14.1</v>
      </c>
      <c r="G18" s="15">
        <f>Table1[[#This Row],[Price]]/F18</f>
        <v>99.290780141843967</v>
      </c>
      <c r="H18" s="20">
        <f>15+IF(COUNTIF(C$1:C17,"Grill")=1,1,0)+IF(COUNTIF(C$1:C17,"Syrup (click)")=1,1,0)+IF(COUNTIF(C$1:C17,"Ingredients (2 click)")=1,-4,0)+IF(COUNTIF(C$1:C17,"Ingredients (1 click)")=1,-4,0)+IF(COUNTIF(C$1:C17,"Pancake Thrower")=1,-1,0)+IF(COUNTIF(C$1:C17,"Packaging (auto)")=1,-1,0)+IF(COUNTIF(C$1:C17,"Grill (ejector)")=1,-1,0)+IF(COUNTIF(C$1:C17,"Employee")=1,0,1.74)</f>
        <v>12.74</v>
      </c>
      <c r="I18" s="32">
        <f t="shared" si="0"/>
        <v>11200</v>
      </c>
    </row>
    <row r="19" spans="1:9" x14ac:dyDescent="0.25">
      <c r="A19" s="5"/>
      <c r="B19" s="3">
        <v>1400</v>
      </c>
      <c r="C19" s="24" t="s">
        <v>57</v>
      </c>
      <c r="D19" s="1" t="str">
        <f>_xlfn.CONCAT("$",Table1[[#This Row],[Price]]," ",Table1[[#This Row],[Upgrade]])</f>
        <v>$1400 Employee</v>
      </c>
      <c r="E19" s="27" t="s">
        <v>19</v>
      </c>
      <c r="F19" s="12">
        <f>(7+IF(COUNTIF(C$1:C18,"Grill")=1,3,0)+IF(COUNTIF(C$1:C18,"Syrup")=1,2,0)+IF(COUNTIF(C$1:C18,"DIY Ingredients 1")=1,2+COUNTIF(C$1:C18,"Grill")+COUNTIF(C$1:C18,"Syrup"),0)+IF(COUNTIF(C$1:C18,"DIY Ingredients 2")=1,6+COUNTIF(C$1:C18,"Grill")+COUNTIF(C$1:C18,"Syrup"),0))*(IF(COUNTIF(C$1:C18,"Decoration 2")=1,1.5,IF(COUNTIF(C$1:C18,"Decoration 1")=1,1.25,1)))*(IF(COUNTIF(C$1:C18,"Syrup")=1,0.94,1)+IF(COUNTIF(C$1:C18,"Syrup (click)")=1,0.06,0))</f>
        <v>14.1</v>
      </c>
      <c r="G19" s="16">
        <f>Table1[[#This Row],[Price]]/F19</f>
        <v>99.290780141843967</v>
      </c>
      <c r="H19" s="21">
        <f>15+IF(COUNTIF(C$1:C18,"Grill")=1,1,0)+IF(COUNTIF(C$1:C18,"Syrup (click)")=1,1,0)+IF(COUNTIF(C$1:C18,"Ingredients (2 click)")=1,-4,0)+IF(COUNTIF(C$1:C18,"Ingredients (1 click)")=1,-4,0)+IF(COUNTIF(C$1:C18,"Pancake Thrower")=1,-1,0)+IF(COUNTIF(C$1:C18,"Packaging (auto)")=1,-1,0)+IF(COUNTIF(C$1:C18,"Grill (ejector)")=1,-1,0)+IF(COUNTIF(C$1:C18,"Employee")=1,0,1.74)</f>
        <v>12.74</v>
      </c>
      <c r="I19" s="33">
        <f t="shared" si="0"/>
        <v>12600</v>
      </c>
    </row>
    <row r="20" spans="1:9" x14ac:dyDescent="0.25">
      <c r="A20" s="5"/>
      <c r="B20" s="3">
        <v>1600</v>
      </c>
      <c r="C20" s="24" t="s">
        <v>60</v>
      </c>
      <c r="D20" s="1" t="str">
        <f>_xlfn.CONCAT("$",Table1[[#This Row],[Price]]," ",Table1[[#This Row],[Upgrade]])</f>
        <v>$1600 Grill (no burn)</v>
      </c>
      <c r="E20" s="27" t="s">
        <v>12</v>
      </c>
      <c r="F20" s="19">
        <f>(7+IF(COUNTIF(C$1:C19,"Grill")=1,3,0)+IF(COUNTIF(C$1:C19,"Syrup")=1,2,0)+IF(COUNTIF(C$1:C19,"DIY Ingredients 1")=1,2+COUNTIF(C$1:C19,"Grill")+COUNTIF(C$1:C19,"Syrup"),0)+IF(COUNTIF(C$1:C19,"DIY Ingredients 2")=1,6+COUNTIF(C$1:C19,"Grill")+COUNTIF(C$1:C19,"Syrup"),0))*(IF(COUNTIF(C$1:C19,"Decoration 2")=1,1.5,IF(COUNTIF(C$1:C19,"Decoration 1")=1,1.25,1)))*(IF(COUNTIF(C$1:C19,"Syrup")=1,0.94,1)+IF(COUNTIF(C$1:C19,"Syrup (click)")=1,0.06,0))</f>
        <v>14.1</v>
      </c>
      <c r="G20" s="15">
        <f>Table1[[#This Row],[Price]]/F20</f>
        <v>113.47517730496455</v>
      </c>
      <c r="H20" s="20">
        <f>15+IF(COUNTIF(C$1:C19,"Grill")=1,1,0)+IF(COUNTIF(C$1:C19,"Syrup (click)")=1,1,0)+IF(COUNTIF(C$1:C19,"Ingredients (2 click)")=1,-4,0)+IF(COUNTIF(C$1:C19,"Ingredients (1 click)")=1,-4,0)+IF(COUNTIF(C$1:C19,"Pancake Thrower")=1,-1,0)+IF(COUNTIF(C$1:C19,"Packaging (auto)")=1,-1,0)+IF(COUNTIF(C$1:C19,"Grill (ejector)")=1,-1,0)+IF(COUNTIF(C$1:C19,"Employee")=1,0,1.74)</f>
        <v>11</v>
      </c>
      <c r="I20" s="32">
        <f t="shared" si="0"/>
        <v>14200</v>
      </c>
    </row>
    <row r="21" spans="1:9" x14ac:dyDescent="0.25">
      <c r="A21" s="5"/>
      <c r="B21" s="3">
        <v>1600</v>
      </c>
      <c r="C21" s="24" t="s">
        <v>59</v>
      </c>
      <c r="D21" s="1" t="str">
        <f>_xlfn.CONCAT("$",Table1[[#This Row],[Price]]," ",Table1[[#This Row],[Upgrade]])</f>
        <v>$1600 Potatoes (auto)</v>
      </c>
      <c r="E21" s="27" t="s">
        <v>11</v>
      </c>
      <c r="F21" s="12">
        <f>(7+IF(COUNTIF(C$1:C20,"Grill")=1,3,0)+IF(COUNTIF(C$1:C20,"Syrup")=1,2,0)+IF(COUNTIF(C$1:C20,"DIY Ingredients 1")=1,2+COUNTIF(C$1:C20,"Grill")+COUNTIF(C$1:C20,"Syrup"),0)+IF(COUNTIF(C$1:C20,"DIY Ingredients 2")=1,6+COUNTIF(C$1:C20,"Grill")+COUNTIF(C$1:C20,"Syrup"),0))*(IF(COUNTIF(C$1:C20,"Decoration 2")=1,1.5,IF(COUNTIF(C$1:C20,"Decoration 1")=1,1.25,1)))*(IF(COUNTIF(C$1:C20,"Syrup")=1,0.94,1)+IF(COUNTIF(C$1:C20,"Syrup (click)")=1,0.06,0))</f>
        <v>14.1</v>
      </c>
      <c r="G21" s="16">
        <f>Table1[[#This Row],[Price]]/F21</f>
        <v>113.47517730496455</v>
      </c>
      <c r="H21" s="21">
        <f>15+IF(COUNTIF(C$1:C20,"Grill")=1,1,0)+IF(COUNTIF(C$1:C20,"Syrup (click)")=1,1,0)+IF(COUNTIF(C$1:C20,"Ingredients (2 click)")=1,-4,0)+IF(COUNTIF(C$1:C20,"Ingredients (1 click)")=1,-4,0)+IF(COUNTIF(C$1:C20,"Pancake Thrower")=1,-1,0)+IF(COUNTIF(C$1:C20,"Packaging (auto)")=1,-1,0)+IF(COUNTIF(C$1:C20,"Grill (ejector)")=1,-1,0)+IF(COUNTIF(C$1:C20,"Employee")=1,0,1.74)</f>
        <v>11</v>
      </c>
      <c r="I21" s="33">
        <f t="shared" si="0"/>
        <v>15800</v>
      </c>
    </row>
    <row r="22" spans="1:9" x14ac:dyDescent="0.25">
      <c r="A22" s="5"/>
      <c r="B22" s="3">
        <v>1850</v>
      </c>
      <c r="C22" s="24" t="s">
        <v>62</v>
      </c>
      <c r="D22" s="1" t="str">
        <f>_xlfn.CONCAT("$",Table1[[#This Row],[Price]]," ",Table1[[#This Row],[Upgrade]])</f>
        <v>$1850 Renovation 1</v>
      </c>
      <c r="E22" s="27" t="s">
        <v>20</v>
      </c>
      <c r="F22" s="19">
        <f>(7+IF(COUNTIF(C$1:C21,"Grill")=1,3,0)+IF(COUNTIF(C$1:C21,"Syrup")=1,2,0)+IF(COUNTIF(C$1:C21,"DIY Ingredients 1")=1,2+COUNTIF(C$1:C21,"Grill")+COUNTIF(C$1:C21,"Syrup"),0)+IF(COUNTIF(C$1:C21,"DIY Ingredients 2")=1,6+COUNTIF(C$1:C21,"Grill")+COUNTIF(C$1:C21,"Syrup"),0))*(IF(COUNTIF(C$1:C21,"Decoration 2")=1,1.5,IF(COUNTIF(C$1:C21,"Decoration 1")=1,1.25,1)))*(IF(COUNTIF(C$1:C21,"Syrup")=1,0.94,1)+IF(COUNTIF(C$1:C21,"Syrup (click)")=1,0.06,0))</f>
        <v>14.1</v>
      </c>
      <c r="G22" s="15">
        <f>Table1[[#This Row],[Price]]/F22</f>
        <v>131.20567375886526</v>
      </c>
      <c r="H22" s="20">
        <f>15+IF(COUNTIF(C$1:C21,"Grill")=1,1,0)+IF(COUNTIF(C$1:C21,"Syrup (click)")=1,1,0)+IF(COUNTIF(C$1:C21,"Ingredients (2 click)")=1,-4,0)+IF(COUNTIF(C$1:C21,"Ingredients (1 click)")=1,-4,0)+IF(COUNTIF(C$1:C21,"Pancake Thrower")=1,-1,0)+IF(COUNTIF(C$1:C21,"Packaging (auto)")=1,-1,0)+IF(COUNTIF(C$1:C21,"Grill (ejector)")=1,-1,0)+IF(COUNTIF(C$1:C21,"Employee")=1,0,1.74)</f>
        <v>11</v>
      </c>
      <c r="I22" s="32">
        <f t="shared" si="0"/>
        <v>17650</v>
      </c>
    </row>
    <row r="23" spans="1:9" x14ac:dyDescent="0.25">
      <c r="A23" s="5"/>
      <c r="B23" s="3">
        <v>1850</v>
      </c>
      <c r="C23" s="24" t="s">
        <v>61</v>
      </c>
      <c r="D23" s="1" t="str">
        <f>_xlfn.CONCAT("$",Table1[[#This Row],[Price]]," ",Table1[[#This Row],[Upgrade]])</f>
        <v>$1850 Syrup (click)</v>
      </c>
      <c r="E23" s="29" t="s">
        <v>83</v>
      </c>
      <c r="F23" s="12">
        <f>(7+IF(COUNTIF(C$1:C22,"Grill")=1,3,0)+IF(COUNTIF(C$1:C22,"Syrup")=1,2,0)+IF(COUNTIF(C$1:C22,"DIY Ingredients 1")=1,2+COUNTIF(C$1:C22,"Grill")+COUNTIF(C$1:C22,"Syrup"),0)+IF(COUNTIF(C$1:C22,"DIY Ingredients 2")=1,6+COUNTIF(C$1:C22,"Grill")+COUNTIF(C$1:C22,"Syrup"),0))*(IF(COUNTIF(C$1:C22,"Decoration 2")=1,1.5,IF(COUNTIF(C$1:C22,"Decoration 1")=1,1.25,1)))*(IF(COUNTIF(C$1:C22,"Syrup")=1,0.94,1)+IF(COUNTIF(C$1:C22,"Syrup (click)")=1,0.06,0))</f>
        <v>14.1</v>
      </c>
      <c r="G23" s="16">
        <f>Table1[[#This Row],[Price]]/F23</f>
        <v>131.20567375886526</v>
      </c>
      <c r="H23" s="21">
        <f>15+IF(COUNTIF(C$1:C22,"Grill")=1,1,0)+IF(COUNTIF(C$1:C22,"Syrup (click)")=1,1,0)+IF(COUNTIF(C$1:C22,"Ingredients (2 click)")=1,-4,0)+IF(COUNTIF(C$1:C22,"Ingredients (1 click)")=1,-4,0)+IF(COUNTIF(C$1:C22,"Pancake Thrower")=1,-1,0)+IF(COUNTIF(C$1:C22,"Packaging (auto)")=1,-1,0)+IF(COUNTIF(C$1:C22,"Grill (ejector)")=1,-1,0)+IF(COUNTIF(C$1:C22,"Employee")=1,0,1.74)</f>
        <v>11</v>
      </c>
      <c r="I23" s="33">
        <f t="shared" si="0"/>
        <v>19500</v>
      </c>
    </row>
    <row r="24" spans="1:9" x14ac:dyDescent="0.25">
      <c r="A24" s="5"/>
      <c r="B24" s="3">
        <v>2100</v>
      </c>
      <c r="C24" s="24" t="s">
        <v>64</v>
      </c>
      <c r="D24" s="1" t="str">
        <f>_xlfn.CONCAT("$",Table1[[#This Row],[Price]]," ",Table1[[#This Row],[Upgrade]])</f>
        <v>$2100 Cups (auto fill)</v>
      </c>
      <c r="E24" s="27" t="s">
        <v>23</v>
      </c>
      <c r="F24" s="19">
        <f>(7+IF(COUNTIF(C$1:C23,"Grill")=1,3,0)+IF(COUNTIF(C$1:C23,"Syrup")=1,2,0)+IF(COUNTIF(C$1:C23,"DIY Ingredients 1")=1,2+COUNTIF(C$1:C23,"Grill")+COUNTIF(C$1:C23,"Syrup"),0)+IF(COUNTIF(C$1:C23,"DIY Ingredients 2")=1,6+COUNTIF(C$1:C23,"Grill")+COUNTIF(C$1:C23,"Syrup"),0))*(IF(COUNTIF(C$1:C23,"Decoration 2")=1,1.5,IF(COUNTIF(C$1:C23,"Decoration 1")=1,1.25,1)))*(IF(COUNTIF(C$1:C23,"Syrup")=1,0.94,1)+IF(COUNTIF(C$1:C23,"Syrup (click)")=1,0.06,0))</f>
        <v>15</v>
      </c>
      <c r="G24" s="15">
        <f>Table1[[#This Row],[Price]]/F24</f>
        <v>140</v>
      </c>
      <c r="H24" s="20">
        <f>15+IF(COUNTIF(C$1:C23,"Grill")=1,1,0)+IF(COUNTIF(C$1:C23,"Syrup (click)")=1,1,0)+IF(COUNTIF(C$1:C23,"Ingredients (2 click)")=1,-4,0)+IF(COUNTIF(C$1:C23,"Ingredients (1 click)")=1,-4,0)+IF(COUNTIF(C$1:C23,"Pancake Thrower")=1,-1,0)+IF(COUNTIF(C$1:C23,"Packaging (auto)")=1,-1,0)+IF(COUNTIF(C$1:C23,"Grill (ejector)")=1,-1,0)+IF(COUNTIF(C$1:C23,"Employee")=1,0,1.74)</f>
        <v>12</v>
      </c>
      <c r="I24" s="32">
        <f t="shared" si="0"/>
        <v>21600</v>
      </c>
    </row>
    <row r="25" spans="1:9" x14ac:dyDescent="0.25">
      <c r="A25" s="5"/>
      <c r="B25" s="3">
        <v>2100</v>
      </c>
      <c r="C25" s="24" t="s">
        <v>63</v>
      </c>
      <c r="D25" s="1" t="str">
        <f>_xlfn.CONCAT("$",Table1[[#This Row],[Price]]," ",Table1[[#This Row],[Upgrade]])</f>
        <v>$2100 Ingredients (1 click)</v>
      </c>
      <c r="E25" s="27" t="s">
        <v>13</v>
      </c>
      <c r="F25" s="12">
        <f>(7+IF(COUNTIF(C$1:C24,"Grill")=1,3,0)+IF(COUNTIF(C$1:C24,"Syrup")=1,2,0)+IF(COUNTIF(C$1:C24,"DIY Ingredients 1")=1,2+COUNTIF(C$1:C24,"Grill")+COUNTIF(C$1:C24,"Syrup"),0)+IF(COUNTIF(C$1:C24,"DIY Ingredients 2")=1,6+COUNTIF(C$1:C24,"Grill")+COUNTIF(C$1:C24,"Syrup"),0))*(IF(COUNTIF(C$1:C24,"Decoration 2")=1,1.5,IF(COUNTIF(C$1:C24,"Decoration 1")=1,1.25,1)))*(IF(COUNTIF(C$1:C24,"Syrup")=1,0.94,1)+IF(COUNTIF(C$1:C24,"Syrup (click)")=1,0.06,0))</f>
        <v>15</v>
      </c>
      <c r="G25" s="16">
        <f>Table1[[#This Row],[Price]]/F25</f>
        <v>140</v>
      </c>
      <c r="H25" s="21">
        <f>15+IF(COUNTIF(C$1:C24,"Grill")=1,1,0)+IF(COUNTIF(C$1:C24,"Syrup (click)")=1,1,0)+IF(COUNTIF(C$1:C24,"Ingredients (2 click)")=1,-4,0)+IF(COUNTIF(C$1:C24,"Ingredients (1 click)")=1,-4,0)+IF(COUNTIF(C$1:C24,"Pancake Thrower")=1,-1,0)+IF(COUNTIF(C$1:C24,"Packaging (auto)")=1,-1,0)+IF(COUNTIF(C$1:C24,"Grill (ejector)")=1,-1,0)+IF(COUNTIF(C$1:C24,"Employee")=1,0,1.74)</f>
        <v>12</v>
      </c>
      <c r="I25" s="33">
        <f t="shared" si="0"/>
        <v>23700</v>
      </c>
    </row>
    <row r="26" spans="1:9" x14ac:dyDescent="0.25">
      <c r="A26" s="5"/>
      <c r="B26" s="3">
        <v>2400</v>
      </c>
      <c r="C26" s="24" t="s">
        <v>65</v>
      </c>
      <c r="D26" s="1" t="str">
        <f>_xlfn.CONCAT("$",Table1[[#This Row],[Price]]," ",Table1[[#This Row],[Upgrade]])</f>
        <v>$2400 Meat Cutting (auto)</v>
      </c>
      <c r="E26" s="27" t="s">
        <v>6</v>
      </c>
      <c r="F26" s="19">
        <f>(7+IF(COUNTIF(C$1:C25,"Grill")=1,3,0)+IF(COUNTIF(C$1:C25,"Syrup")=1,2,0)+IF(COUNTIF(C$1:C25,"DIY Ingredients 1")=1,2+COUNTIF(C$1:C25,"Grill")+COUNTIF(C$1:C25,"Syrup"),0)+IF(COUNTIF(C$1:C25,"DIY Ingredients 2")=1,6+COUNTIF(C$1:C25,"Grill")+COUNTIF(C$1:C25,"Syrup"),0))*(IF(COUNTIF(C$1:C25,"Decoration 2")=1,1.5,IF(COUNTIF(C$1:C25,"Decoration 1")=1,1.25,1)))*(IF(COUNTIF(C$1:C25,"Syrup")=1,0.94,1)+IF(COUNTIF(C$1:C25,"Syrup (click)")=1,0.06,0))</f>
        <v>15</v>
      </c>
      <c r="G26" s="15">
        <f>Table1[[#This Row],[Price]]/F26</f>
        <v>160</v>
      </c>
      <c r="H26" s="20">
        <f>15+IF(COUNTIF(C$1:C25,"Grill")=1,1,0)+IF(COUNTIF(C$1:C25,"Syrup (click)")=1,1,0)+IF(COUNTIF(C$1:C25,"Ingredients (2 click)")=1,-4,0)+IF(COUNTIF(C$1:C25,"Ingredients (1 click)")=1,-4,0)+IF(COUNTIF(C$1:C25,"Pancake Thrower")=1,-1,0)+IF(COUNTIF(C$1:C25,"Packaging (auto)")=1,-1,0)+IF(COUNTIF(C$1:C25,"Grill (ejector)")=1,-1,0)+IF(COUNTIF(C$1:C25,"Employee")=1,0,1.74)</f>
        <v>8</v>
      </c>
      <c r="I26" s="32">
        <f t="shared" si="0"/>
        <v>26100</v>
      </c>
    </row>
    <row r="27" spans="1:9" x14ac:dyDescent="0.25">
      <c r="A27" s="5"/>
      <c r="B27" s="3">
        <v>2400</v>
      </c>
      <c r="C27" s="24" t="s">
        <v>66</v>
      </c>
      <c r="D27" s="1" t="str">
        <f>_xlfn.CONCAT("$",Table1[[#This Row],[Price]]," ",Table1[[#This Row],[Upgrade]])</f>
        <v>$2400 Packaging (auto)</v>
      </c>
      <c r="E27" s="27" t="s">
        <v>14</v>
      </c>
      <c r="F27" s="12">
        <f>(7+IF(COUNTIF(C$1:C26,"Grill")=1,3,0)+IF(COUNTIF(C$1:C26,"Syrup")=1,2,0)+IF(COUNTIF(C$1:C26,"DIY Ingredients 1")=1,2+COUNTIF(C$1:C26,"Grill")+COUNTIF(C$1:C26,"Syrup"),0)+IF(COUNTIF(C$1:C26,"DIY Ingredients 2")=1,6+COUNTIF(C$1:C26,"Grill")+COUNTIF(C$1:C26,"Syrup"),0))*(IF(COUNTIF(C$1:C26,"Decoration 2")=1,1.5,IF(COUNTIF(C$1:C26,"Decoration 1")=1,1.25,1)))*(IF(COUNTIF(C$1:C26,"Syrup")=1,0.94,1)+IF(COUNTIF(C$1:C26,"Syrup (click)")=1,0.06,0))</f>
        <v>15</v>
      </c>
      <c r="G27" s="16">
        <f>Table1[[#This Row],[Price]]/F27</f>
        <v>160</v>
      </c>
      <c r="H27" s="21">
        <f>15+IF(COUNTIF(C$1:C26,"Grill")=1,1,0)+IF(COUNTIF(C$1:C26,"Syrup (click)")=1,1,0)+IF(COUNTIF(C$1:C26,"Ingredients (2 click)")=1,-4,0)+IF(COUNTIF(C$1:C26,"Ingredients (1 click)")=1,-4,0)+IF(COUNTIF(C$1:C26,"Pancake Thrower")=1,-1,0)+IF(COUNTIF(C$1:C26,"Packaging (auto)")=1,-1,0)+IF(COUNTIF(C$1:C26,"Grill (ejector)")=1,-1,0)+IF(COUNTIF(C$1:C26,"Employee")=1,0,1.74)</f>
        <v>8</v>
      </c>
      <c r="I27" s="33">
        <f t="shared" si="0"/>
        <v>28500</v>
      </c>
    </row>
    <row r="28" spans="1:9" x14ac:dyDescent="0.25">
      <c r="A28" s="5"/>
      <c r="B28" s="3">
        <v>2700</v>
      </c>
      <c r="C28" s="24" t="s">
        <v>77</v>
      </c>
      <c r="D28" s="1" t="str">
        <f>_xlfn.CONCAT("$",Table1[[#This Row],[Price]]," ",Table1[[#This Row],[Upgrade]])</f>
        <v>$2700 French Fries (click)</v>
      </c>
      <c r="E28" s="30" t="s">
        <v>81</v>
      </c>
      <c r="F28" s="19">
        <f>(7+IF(COUNTIF(C$1:C27,"Grill")=1,3,0)+IF(COUNTIF(C$1:C27,"Syrup")=1,2,0)+IF(COUNTIF(C$1:C27,"DIY Ingredients 1")=1,2+COUNTIF(C$1:C27,"Grill")+COUNTIF(C$1:C27,"Syrup"),0)+IF(COUNTIF(C$1:C27,"DIY Ingredients 2")=1,6+COUNTIF(C$1:C27,"Grill")+COUNTIF(C$1:C27,"Syrup"),0))*(IF(COUNTIF(C$1:C27,"Decoration 2")=1,1.5,IF(COUNTIF(C$1:C27,"Decoration 1")=1,1.25,1)))*(IF(COUNTIF(C$1:C27,"Syrup")=1,0.94,1)+IF(COUNTIF(C$1:C27,"Syrup (click)")=1,0.06,0))</f>
        <v>15</v>
      </c>
      <c r="G28" s="15">
        <f>Table1[[#This Row],[Price]]/F28</f>
        <v>180</v>
      </c>
      <c r="H28" s="20">
        <f>15+IF(COUNTIF(C$1:C27,"Grill")=1,1,0)+IF(COUNTIF(C$1:C27,"Syrup (click)")=1,1,0)+IF(COUNTIF(C$1:C27,"Ingredients (2 click)")=1,-4,0)+IF(COUNTIF(C$1:C27,"Ingredients (1 click)")=1,-4,0)+IF(COUNTIF(C$1:C27,"Pancake Thrower")=1,-1,0)+IF(COUNTIF(C$1:C27,"Packaging (auto)")=1,-1,0)+IF(COUNTIF(C$1:C27,"Grill (ejector)")=1,-1,0)+IF(COUNTIF(C$1:C27,"Employee")=1,0,1.74)</f>
        <v>7</v>
      </c>
      <c r="I28" s="32">
        <f t="shared" si="0"/>
        <v>31200</v>
      </c>
    </row>
    <row r="29" spans="1:9" x14ac:dyDescent="0.25">
      <c r="A29" s="5"/>
      <c r="B29" s="3">
        <v>2700</v>
      </c>
      <c r="C29" s="24" t="s">
        <v>67</v>
      </c>
      <c r="D29" s="1" t="str">
        <f>_xlfn.CONCAT("$",Table1[[#This Row],[Price]]," ",Table1[[#This Row],[Upgrade]])</f>
        <v>$2700 Grill (ejector)</v>
      </c>
      <c r="E29" s="27" t="s">
        <v>80</v>
      </c>
      <c r="F29" s="12">
        <f>(7+IF(COUNTIF(C$1:C28,"Grill")=1,3,0)+IF(COUNTIF(C$1:C28,"Syrup")=1,2,0)+IF(COUNTIF(C$1:C28,"DIY Ingredients 1")=1,2+COUNTIF(C$1:C28,"Grill")+COUNTIF(C$1:C28,"Syrup"),0)+IF(COUNTIF(C$1:C28,"DIY Ingredients 2")=1,6+COUNTIF(C$1:C28,"Grill")+COUNTIF(C$1:C28,"Syrup"),0))*(IF(COUNTIF(C$1:C28,"Decoration 2")=1,1.5,IF(COUNTIF(C$1:C28,"Decoration 1")=1,1.25,1)))*(IF(COUNTIF(C$1:C28,"Syrup")=1,0.94,1)+IF(COUNTIF(C$1:C28,"Syrup (click)")=1,0.06,0))</f>
        <v>15</v>
      </c>
      <c r="G29" s="16">
        <f>Table1[[#This Row],[Price]]/F29</f>
        <v>180</v>
      </c>
      <c r="H29" s="21">
        <f>15+IF(COUNTIF(C$1:C28,"Grill")=1,1,0)+IF(COUNTIF(C$1:C28,"Syrup (click)")=1,1,0)+IF(COUNTIF(C$1:C28,"Ingredients (2 click)")=1,-4,0)+IF(COUNTIF(C$1:C28,"Ingredients (1 click)")=1,-4,0)+IF(COUNTIF(C$1:C28,"Pancake Thrower")=1,-1,0)+IF(COUNTIF(C$1:C28,"Packaging (auto)")=1,-1,0)+IF(COUNTIF(C$1:C28,"Grill (ejector)")=1,-1,0)+IF(COUNTIF(C$1:C28,"Employee")=1,0,1.74)</f>
        <v>7</v>
      </c>
      <c r="I29" s="33">
        <f t="shared" si="0"/>
        <v>33900</v>
      </c>
    </row>
    <row r="30" spans="1:9" x14ac:dyDescent="0.25">
      <c r="A30" s="5"/>
      <c r="B30" s="3">
        <v>3100</v>
      </c>
      <c r="C30" s="24" t="s">
        <v>69</v>
      </c>
      <c r="D30" s="1" t="str">
        <f>_xlfn.CONCAT("$",Table1[[#This Row],[Price]]," ",Table1[[#This Row],[Upgrade]])</f>
        <v>$3100 Coins (auto)</v>
      </c>
      <c r="E30" s="27" t="s">
        <v>15</v>
      </c>
      <c r="F30" s="19">
        <f>(7+IF(COUNTIF(C$1:C29,"Grill")=1,3,0)+IF(COUNTIF(C$1:C29,"Syrup")=1,2,0)+IF(COUNTIF(C$1:C29,"DIY Ingredients 1")=1,2+COUNTIF(C$1:C29,"Grill")+COUNTIF(C$1:C29,"Syrup"),0)+IF(COUNTIF(C$1:C29,"DIY Ingredients 2")=1,6+COUNTIF(C$1:C29,"Grill")+COUNTIF(C$1:C29,"Syrup"),0))*(IF(COUNTIF(C$1:C29,"Decoration 2")=1,1.5,IF(COUNTIF(C$1:C29,"Decoration 1")=1,1.25,1)))*(IF(COUNTIF(C$1:C29,"Syrup")=1,0.94,1)+IF(COUNTIF(C$1:C29,"Syrup (click)")=1,0.06,0))</f>
        <v>15</v>
      </c>
      <c r="G30" s="15">
        <f>Table1[[#This Row],[Price]]/F30</f>
        <v>206.66666666666666</v>
      </c>
      <c r="H30" s="20">
        <f>15+IF(COUNTIF(C$1:C29,"Grill")=1,1,0)+IF(COUNTIF(C$1:C29,"Syrup (click)")=1,1,0)+IF(COUNTIF(C$1:C29,"Ingredients (2 click)")=1,-4,0)+IF(COUNTIF(C$1:C29,"Ingredients (1 click)")=1,-4,0)+IF(COUNTIF(C$1:C29,"Pancake Thrower")=1,-1,0)+IF(COUNTIF(C$1:C29,"Packaging (auto)")=1,-1,0)+IF(COUNTIF(C$1:C29,"Grill (ejector)")=1,-1,0)+IF(COUNTIF(C$1:C29,"Employee")=1,0,1.74)</f>
        <v>6</v>
      </c>
      <c r="I30" s="32">
        <f t="shared" si="0"/>
        <v>37000</v>
      </c>
    </row>
    <row r="31" spans="1:9" x14ac:dyDescent="0.25">
      <c r="A31" s="5"/>
      <c r="B31" s="3">
        <v>3100</v>
      </c>
      <c r="C31" s="24" t="s">
        <v>68</v>
      </c>
      <c r="D31" s="1" t="str">
        <f>_xlfn.CONCAT("$",Table1[[#This Row],[Price]]," ",Table1[[#This Row],[Upgrade]])</f>
        <v>$3100 DIY Ingredients 1</v>
      </c>
      <c r="E31" s="29" t="s">
        <v>32</v>
      </c>
      <c r="F31" s="12">
        <f>(7+IF(COUNTIF(C$1:C30,"Grill")=1,3,0)+IF(COUNTIF(C$1:C30,"Syrup")=1,2,0)+IF(COUNTIF(C$1:C30,"DIY Ingredients 1")=1,2+COUNTIF(C$1:C30,"Grill")+COUNTIF(C$1:C30,"Syrup"),0)+IF(COUNTIF(C$1:C30,"DIY Ingredients 2")=1,6+COUNTIF(C$1:C30,"Grill")+COUNTIF(C$1:C30,"Syrup"),0))*(IF(COUNTIF(C$1:C30,"Decoration 2")=1,1.5,IF(COUNTIF(C$1:C30,"Decoration 1")=1,1.25,1)))*(IF(COUNTIF(C$1:C30,"Syrup")=1,0.94,1)+IF(COUNTIF(C$1:C30,"Syrup (click)")=1,0.06,0))</f>
        <v>15</v>
      </c>
      <c r="G31" s="16">
        <f>Table1[[#This Row],[Price]]/F31</f>
        <v>206.66666666666666</v>
      </c>
      <c r="H31" s="21">
        <f>15+IF(COUNTIF(C$1:C30,"Grill")=1,1,0)+IF(COUNTIF(C$1:C30,"Syrup (click)")=1,1,0)+IF(COUNTIF(C$1:C30,"Ingredients (2 click)")=1,-4,0)+IF(COUNTIF(C$1:C30,"Ingredients (1 click)")=1,-4,0)+IF(COUNTIF(C$1:C30,"Pancake Thrower")=1,-1,0)+IF(COUNTIF(C$1:C30,"Packaging (auto)")=1,-1,0)+IF(COUNTIF(C$1:C30,"Grill (ejector)")=1,-1,0)+IF(COUNTIF(C$1:C30,"Employee")=1,0,1.74)</f>
        <v>6</v>
      </c>
      <c r="I31" s="33">
        <f t="shared" si="0"/>
        <v>40100</v>
      </c>
    </row>
    <row r="32" spans="1:9" x14ac:dyDescent="0.25">
      <c r="A32" s="5"/>
      <c r="B32" s="3">
        <v>3500</v>
      </c>
      <c r="C32" s="24" t="s">
        <v>71</v>
      </c>
      <c r="D32" s="1" t="str">
        <f>_xlfn.CONCAT("$",Table1[[#This Row],[Price]]," ",Table1[[#This Row],[Upgrade]])</f>
        <v>$3500 Cola Machine (super fast)</v>
      </c>
      <c r="E32" s="27" t="s">
        <v>24</v>
      </c>
      <c r="F32" s="19">
        <f>(7+IF(COUNTIF(C$1:C30,"Grill")=1,3,0)+IF(COUNTIF(C$1:C30,"Syrup")=1,2,0)+IF(COUNTIF(C$1:C30,"DIY Ingredients 1")=1,2+COUNTIF(C$1:C30,"Grill")+COUNTIF(C$1:C30,"Syrup"),0)+IF(COUNTIF(C$1:C30,"DIY Ingredients 2")=1,6+COUNTIF(C$1:C30,"Grill")+COUNTIF(C$1:C30,"Syrup"),0))*(IF(COUNTIF(C$1:C30,"Decoration 2")=1,1.5,IF(COUNTIF(C$1:C30,"Decoration 1")=1,1.25,1)))*(IF(COUNTIF(C$1:C30,"Syrup")=1,0.94,1)+IF(COUNTIF(C$1:C30,"Syrup (click)")=1,0.06,0))</f>
        <v>15</v>
      </c>
      <c r="G32" s="15">
        <f>Table1[[#This Row],[Price]]/F32</f>
        <v>233.33333333333334</v>
      </c>
      <c r="H32" s="20">
        <f>15+IF(COUNTIF(C$1:C30,"Grill")=1,1,0)+IF(COUNTIF(C$1:C30,"Syrup (click)")=1,1,0)+IF(COUNTIF(C$1:C30,"Ingredients (2 click)")=1,-4,0)+IF(COUNTIF(C$1:C30,"Ingredients (1 click)")=1,-4,0)+IF(COUNTIF(C$1:C30,"Pancake Thrower")=1,-1,0)+IF(COUNTIF(C$1:C30,"Packaging (auto)")=1,-1,0)+IF(COUNTIF(C$1:C30,"Grill (ejector)")=1,-1,0)+IF(COUNTIF(C$1:C30,"Employee")=1,0,1.74)</f>
        <v>6</v>
      </c>
      <c r="I32" s="32">
        <f t="shared" si="0"/>
        <v>43600</v>
      </c>
    </row>
    <row r="33" spans="1:9" x14ac:dyDescent="0.25">
      <c r="A33" s="5"/>
      <c r="B33" s="3">
        <v>3500</v>
      </c>
      <c r="C33" s="24" t="s">
        <v>70</v>
      </c>
      <c r="D33" s="1" t="str">
        <f>_xlfn.CONCAT("$",Table1[[#This Row],[Price]]," ",Table1[[#This Row],[Upgrade]])</f>
        <v>$3500 Decoration 2</v>
      </c>
      <c r="E33" s="28" t="s">
        <v>34</v>
      </c>
      <c r="F33" s="12">
        <f>(7+IF(COUNTIF(C$1:C31,"Grill")=1,3,0)+IF(COUNTIF(C$1:C31,"Syrup")=1,2,0)+IF(COUNTIF(C$1:C31,"DIY Ingredients 1")=1,2+COUNTIF(C$1:C31,"Grill")+COUNTIF(C$1:C31,"Syrup"),0)+IF(COUNTIF(C$1:C31,"DIY Ingredients 2")=1,6+COUNTIF(C$1:C31,"Grill")+COUNTIF(C$1:C31,"Syrup"),0))*(IF(COUNTIF(C$1:C31,"Decoration 2")=1,1.5,IF(COUNTIF(C$1:C31,"Decoration 1")=1,1.25,1)))*(IF(COUNTIF(C$1:C31,"Syrup")=1,0.94,1)+IF(COUNTIF(C$1:C31,"Syrup (click)")=1,0.06,0))</f>
        <v>20</v>
      </c>
      <c r="G33" s="16">
        <f>Table1[[#This Row],[Price]]/F33</f>
        <v>175</v>
      </c>
      <c r="H33" s="21">
        <f>15+IF(COUNTIF(C$1:C31,"Grill")=1,1,0)+IF(COUNTIF(C$1:C31,"Syrup (click)")=1,1,0)+IF(COUNTIF(C$1:C31,"Ingredients (2 click)")=1,-4,0)+IF(COUNTIF(C$1:C31,"Ingredients (1 click)")=1,-4,0)+IF(COUNTIF(C$1:C31,"Pancake Thrower")=1,-1,0)+IF(COUNTIF(C$1:C31,"Packaging (auto)")=1,-1,0)+IF(COUNTIF(C$1:C31,"Grill (ejector)")=1,-1,0)+IF(COUNTIF(C$1:C31,"Employee")=1,0,1.74)</f>
        <v>6</v>
      </c>
      <c r="I33" s="33">
        <f t="shared" si="0"/>
        <v>47100</v>
      </c>
    </row>
    <row r="34" spans="1:9" x14ac:dyDescent="0.25">
      <c r="A34" s="5"/>
      <c r="B34" s="3">
        <v>4000</v>
      </c>
      <c r="C34" s="24" t="s">
        <v>72</v>
      </c>
      <c r="D34" s="1" t="str">
        <f>_xlfn.CONCAT("$",Table1[[#This Row],[Price]]," ",Table1[[#This Row],[Upgrade]])</f>
        <v>$4000 French Fries (auto)</v>
      </c>
      <c r="E34" s="27" t="s">
        <v>17</v>
      </c>
      <c r="F34" s="19">
        <f>(7+IF(COUNTIF(C$1:C33,"Grill")=1,3,0)+IF(COUNTIF(C$1:C33,"Syrup")=1,2,0)+IF(COUNTIF(C$1:C33,"DIY Ingredients 1")=1,2+COUNTIF(C$1:C33,"Grill")+COUNTIF(C$1:C33,"Syrup"),0)+IF(COUNTIF(C$1:C33,"DIY Ingredients 2")=1,6+COUNTIF(C$1:C33,"Grill")+COUNTIF(C$1:C33,"Syrup"),0))*(IF(COUNTIF(C$1:C33,"Decoration 2")=1,1.5,IF(COUNTIF(C$1:C33,"Decoration 1")=1,1.25,1)))*(IF(COUNTIF(C$1:C33,"Syrup")=1,0.94,1)+IF(COUNTIF(C$1:C33,"Syrup (click)")=1,0.06,0))</f>
        <v>24</v>
      </c>
      <c r="G34" s="15">
        <f>Table1[[#This Row],[Price]]/F34</f>
        <v>166.66666666666666</v>
      </c>
      <c r="H34" s="20">
        <f>15+IF(COUNTIF(C$1:C33,"Grill")=1,1,0)+IF(COUNTIF(C$1:C33,"Syrup (click)")=1,1,0)+IF(COUNTIF(C$1:C33,"Ingredients (2 click)")=1,-4,0)+IF(COUNTIF(C$1:C33,"Ingredients (1 click)")=1,-4,0)+IF(COUNTIF(C$1:C33,"Pancake Thrower")=1,-1,0)+IF(COUNTIF(C$1:C33,"Packaging (auto)")=1,-1,0)+IF(COUNTIF(C$1:C33,"Grill (ejector)")=1,-1,0)+IF(COUNTIF(C$1:C33,"Employee")=1,0,1.74)</f>
        <v>6</v>
      </c>
      <c r="I34" s="32">
        <f t="shared" si="0"/>
        <v>51100</v>
      </c>
    </row>
    <row r="35" spans="1:9" x14ac:dyDescent="0.25">
      <c r="A35" s="5"/>
      <c r="B35" s="3">
        <v>4000</v>
      </c>
      <c r="C35" s="24" t="s">
        <v>73</v>
      </c>
      <c r="D35" s="1" t="str">
        <f>_xlfn.CONCAT("$",Table1[[#This Row],[Price]]," ",Table1[[#This Row],[Upgrade]])</f>
        <v>$4000 Renovation 2</v>
      </c>
      <c r="E35" s="27" t="s">
        <v>16</v>
      </c>
      <c r="F35" s="12">
        <f>(7+IF(COUNTIF(C$1:C34,"Grill")=1,3,0)+IF(COUNTIF(C$1:C34,"Syrup")=1,2,0)+IF(COUNTIF(C$1:C34,"DIY Ingredients 1")=1,2+COUNTIF(C$1:C34,"Grill")+COUNTIF(C$1:C34,"Syrup"),0)+IF(COUNTIF(C$1:C34,"DIY Ingredients 2")=1,6+COUNTIF(C$1:C34,"Grill")+COUNTIF(C$1:C34,"Syrup"),0))*(IF(COUNTIF(C$1:C34,"Decoration 2")=1,1.5,IF(COUNTIF(C$1:C34,"Decoration 1")=1,1.25,1)))*(IF(COUNTIF(C$1:C34,"Syrup")=1,0.94,1)+IF(COUNTIF(C$1:C34,"Syrup (click)")=1,0.06,0))</f>
        <v>24</v>
      </c>
      <c r="G35" s="16">
        <f>Table1[[#This Row],[Price]]/F35</f>
        <v>166.66666666666666</v>
      </c>
      <c r="H35" s="21">
        <f>15+IF(COUNTIF(C$1:C34,"Grill")=1,1,0)+IF(COUNTIF(C$1:C34,"Syrup (click)")=1,1,0)+IF(COUNTIF(C$1:C34,"Ingredients (2 click)")=1,-4,0)+IF(COUNTIF(C$1:C34,"Ingredients (1 click)")=1,-4,0)+IF(COUNTIF(C$1:C34,"Pancake Thrower")=1,-1,0)+IF(COUNTIF(C$1:C34,"Packaging (auto)")=1,-1,0)+IF(COUNTIF(C$1:C34,"Grill (ejector)")=1,-1,0)+IF(COUNTIF(C$1:C34,"Employee")=1,0,1.74)</f>
        <v>6</v>
      </c>
      <c r="I35" s="33">
        <f t="shared" si="0"/>
        <v>55100</v>
      </c>
    </row>
    <row r="36" spans="1:9" x14ac:dyDescent="0.25">
      <c r="A36" s="5"/>
      <c r="B36" s="3">
        <v>4500</v>
      </c>
      <c r="C36" s="24" t="s">
        <v>74</v>
      </c>
      <c r="D36" s="1" t="str">
        <f>_xlfn.CONCAT("$",Table1[[#This Row],[Price]]," ",Table1[[#This Row],[Upgrade]])</f>
        <v>$4500 DIY Ingredients 2</v>
      </c>
      <c r="E36" s="29" t="s">
        <v>33</v>
      </c>
      <c r="F36" s="19">
        <f>(7+IF(COUNTIF(C$1:C35,"Grill")=1,3,0)+IF(COUNTIF(C$1:C35,"Syrup")=1,2,0)+IF(COUNTIF(C$1:C35,"DIY Ingredients 1")=1,2+COUNTIF(C$1:C35,"Grill")+COUNTIF(C$1:C35,"Syrup"),0)+IF(COUNTIF(C$1:C35,"DIY Ingredients 2")=1,6+COUNTIF(C$1:C35,"Grill")+COUNTIF(C$1:C35,"Syrup"),0))*(IF(COUNTIF(C$1:C35,"Decoration 2")=1,1.5,IF(COUNTIF(C$1:C35,"Decoration 1")=1,1.25,1)))*(IF(COUNTIF(C$1:C35,"Syrup")=1,0.94,1)+IF(COUNTIF(C$1:C35,"Syrup (click)")=1,0.06,0))</f>
        <v>24</v>
      </c>
      <c r="G36" s="15">
        <f>Table1[[#This Row],[Price]]/F36</f>
        <v>187.5</v>
      </c>
      <c r="H36" s="20">
        <f>15+IF(COUNTIF(C$1:C35,"Grill")=1,1,0)+IF(COUNTIF(C$1:C35,"Syrup (click)")=1,1,0)+IF(COUNTIF(C$1:C35,"Ingredients (2 click)")=1,-4,0)+IF(COUNTIF(C$1:C35,"Ingredients (1 click)")=1,-4,0)+IF(COUNTIF(C$1:C35,"Pancake Thrower")=1,-1,0)+IF(COUNTIF(C$1:C35,"Packaging (auto)")=1,-1,0)+IF(COUNTIF(C$1:C35,"Grill (ejector)")=1,-1,0)+IF(COUNTIF(C$1:C35,"Employee")=1,0,1.74)</f>
        <v>6</v>
      </c>
      <c r="I36" s="32">
        <f t="shared" si="0"/>
        <v>59600</v>
      </c>
    </row>
    <row r="37" spans="1:9" x14ac:dyDescent="0.25">
      <c r="A37" s="5"/>
      <c r="B37" s="3">
        <v>4500</v>
      </c>
      <c r="C37" s="24" t="s">
        <v>75</v>
      </c>
      <c r="D37" s="1" t="str">
        <f>_xlfn.CONCAT("$",Table1[[#This Row],[Price]]," ",Table1[[#This Row],[Upgrade]])</f>
        <v>$4500 Fryer (auto)</v>
      </c>
      <c r="E37" s="27" t="s">
        <v>82</v>
      </c>
      <c r="F37" s="12">
        <f>(7+IF(COUNTIF(C$1:C36,"Grill")=1,3,0)+IF(COUNTIF(C$1:C36,"Syrup")=1,2,0)+IF(COUNTIF(C$1:C36,"DIY Ingredients 1")=1,2+COUNTIF(C$1:C36,"Grill")+COUNTIF(C$1:C36,"Syrup"),0)+IF(COUNTIF(C$1:C36,"DIY Ingredients 2")=1,6+COUNTIF(C$1:C36,"Grill")+COUNTIF(C$1:C36,"Syrup"),0))*(IF(COUNTIF(C$1:C36,"Decoration 2")=1,1.5,IF(COUNTIF(C$1:C36,"Decoration 1")=1,1.25,1)))*(IF(COUNTIF(C$1:C36,"Syrup")=1,0.94,1)+IF(COUNTIF(C$1:C36,"Syrup (click)")=1,0.06,0))</f>
        <v>36</v>
      </c>
      <c r="G37" s="16">
        <f>Table1[[#This Row],[Price]]/F37</f>
        <v>125</v>
      </c>
      <c r="H37" s="21">
        <f>15+IF(COUNTIF(C$1:C36,"Grill")=1,1,0)+IF(COUNTIF(C$1:C36,"Syrup (click)")=1,1,0)+IF(COUNTIF(C$1:C36,"Ingredients (2 click)")=1,-4,0)+IF(COUNTIF(C$1:C36,"Ingredients (1 click)")=1,-4,0)+IF(COUNTIF(C$1:C36,"Pancake Thrower")=1,-1,0)+IF(COUNTIF(C$1:C36,"Packaging (auto)")=1,-1,0)+IF(COUNTIF(C$1:C36,"Grill (ejector)")=1,-1,0)+IF(COUNTIF(C$1:C36,"Employee")=1,0,1.74)</f>
        <v>6</v>
      </c>
      <c r="I37" s="33">
        <f t="shared" si="0"/>
        <v>64100</v>
      </c>
    </row>
    <row r="38" spans="1:9" x14ac:dyDescent="0.25">
      <c r="A38" s="5"/>
      <c r="B38" s="3">
        <v>25000</v>
      </c>
      <c r="C38" s="24" t="s">
        <v>76</v>
      </c>
      <c r="D38" s="1" t="str">
        <f>_xlfn.CONCAT("$",Table1[[#This Row],[Price]]," ",Table1[[#This Row],[Upgrade]])</f>
        <v>$25000 Shawarma Legend</v>
      </c>
      <c r="E38" s="30" t="s">
        <v>18</v>
      </c>
      <c r="F38" s="19">
        <f>(7+IF(COUNTIF(C$1:C37,"Grill")=1,3,0)+IF(COUNTIF(C$1:C37,"Syrup")=1,2,0)+IF(COUNTIF(C$1:C37,"DIY Ingredients 1")=1,2+COUNTIF(C$1:C37,"Grill")+COUNTIF(C$1:C37,"Syrup"),0)+IF(COUNTIF(C$1:C37,"DIY Ingredients 2")=1,6+COUNTIF(C$1:C37,"Grill")+COUNTIF(C$1:C37,"Syrup"),0))*(IF(COUNTIF(C$1:C37,"Decoration 2")=1,1.5,IF(COUNTIF(C$1:C37,"Decoration 1")=1,1.25,1)))*(IF(COUNTIF(C$1:C37,"Syrup")=1,0.94,1)+IF(COUNTIF(C$1:C37,"Syrup (click)")=1,0.06,0))</f>
        <v>36</v>
      </c>
      <c r="G38" s="15">
        <f>Table1[[#This Row],[Price]]/F38</f>
        <v>694.44444444444446</v>
      </c>
      <c r="H38" s="20">
        <f>15+IF(COUNTIF(C$1:C37,"Grill")=1,1,0)+IF(COUNTIF(C$1:C37,"Syrup (click)")=1,1,0)+IF(COUNTIF(C$1:C37,"Ingredients (2 click)")=1,-4,0)+IF(COUNTIF(C$1:C37,"Ingredients (1 click)")=1,-4,0)+IF(COUNTIF(C$1:C37,"Pancake Thrower")=1,-1,0)+IF(COUNTIF(C$1:C37,"Packaging (auto)")=1,-1,0)+IF(COUNTIF(C$1:C37,"Grill (ejector)")=1,-1,0)+IF(COUNTIF(C$1:C37,"Employee")=1,0,1.74)</f>
        <v>6</v>
      </c>
      <c r="I38" s="32">
        <f t="shared" si="0"/>
        <v>89100</v>
      </c>
    </row>
    <row r="39" spans="1:9" x14ac:dyDescent="0.25">
      <c r="A39" s="36"/>
      <c r="B39" s="37"/>
      <c r="C39" s="38"/>
      <c r="D39" s="39"/>
      <c r="E39" s="40"/>
      <c r="F39" s="41" t="s">
        <v>36</v>
      </c>
      <c r="G39" s="42">
        <f>SUM(G2:G38)</f>
        <v>4724.0974332995611</v>
      </c>
      <c r="H39" s="43">
        <f>SUMPRODUCT(G2:G38,H2:H38)</f>
        <v>41645.892097264434</v>
      </c>
      <c r="I39" s="45"/>
    </row>
    <row r="40" spans="1:9" x14ac:dyDescent="0.25">
      <c r="F40" s="44"/>
      <c r="G40" s="16"/>
      <c r="H40" s="21"/>
    </row>
    <row r="43" spans="1:9" x14ac:dyDescent="0.25">
      <c r="G43" s="35"/>
      <c r="H43" s="34"/>
    </row>
  </sheetData>
  <phoneticPr fontId="3" type="noConversion"/>
  <pageMargins left="0.7" right="0.7" top="0.75" bottom="0.75" header="0.3" footer="0.3"/>
  <pageSetup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Shawarma Legend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Ole-Martinius Yngve Ulberg</dc:creator>
  <cp:lastModifiedBy>Ole-Martinius Yngve Ulberg</cp:lastModifiedBy>
  <dcterms:created xsi:type="dcterms:W3CDTF">2025-02-14T12:23:17Z</dcterms:created>
  <dcterms:modified xsi:type="dcterms:W3CDTF">2025-02-22T02:33:00Z</dcterms:modified>
</cp:coreProperties>
</file>